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bookViews>
    <workbookView xWindow="1920" yWindow="1920" windowWidth="17280" windowHeight="8880" firstSheet="1" activeTab="1"/>
  </bookViews>
  <sheets>
    <sheet name="6B" sheetId="1" state="hidden" r:id="rId1"/>
    <sheet name="6B 2023-24" sheetId="2" r:id="rId2"/>
  </sheets>
  <externalReferences>
    <externalReference r:id="rId3"/>
  </externalReferences>
  <definedNames>
    <definedName name="_xlnm._FilterDatabase" localSheetId="1" hidden="1">'6B 2023-24'!$A$9:$Y$103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03" i="2" l="1"/>
  <c r="J103" i="2"/>
  <c r="I103" i="2"/>
  <c r="H103" i="2"/>
  <c r="G103" i="2"/>
  <c r="F103" i="2"/>
  <c r="E103" i="2"/>
  <c r="D103" i="2"/>
  <c r="C103" i="2"/>
  <c r="L103" i="2" s="1"/>
  <c r="L102" i="2"/>
  <c r="V101" i="2"/>
  <c r="U101" i="2"/>
  <c r="T101" i="2"/>
  <c r="S101" i="2"/>
  <c r="R101" i="2"/>
  <c r="Q101" i="2"/>
  <c r="P101" i="2"/>
  <c r="O101" i="2"/>
  <c r="N101" i="2"/>
  <c r="M101" i="2"/>
  <c r="W101" i="2" s="1"/>
  <c r="X101" i="2" s="1"/>
  <c r="L101" i="2"/>
  <c r="V99" i="2"/>
  <c r="U99" i="2"/>
  <c r="T99" i="2"/>
  <c r="S99" i="2"/>
  <c r="R99" i="2"/>
  <c r="Q99" i="2"/>
  <c r="P99" i="2"/>
  <c r="O99" i="2"/>
  <c r="N99" i="2"/>
  <c r="M99" i="2"/>
  <c r="W99" i="2" s="1"/>
  <c r="X99" i="2" s="1"/>
  <c r="L99" i="2"/>
  <c r="V97" i="2"/>
  <c r="U97" i="2"/>
  <c r="T97" i="2"/>
  <c r="S97" i="2"/>
  <c r="R97" i="2"/>
  <c r="Q97" i="2"/>
  <c r="P97" i="2"/>
  <c r="O97" i="2"/>
  <c r="N97" i="2"/>
  <c r="W97" i="2" s="1"/>
  <c r="X97" i="2" s="1"/>
  <c r="M97" i="2"/>
  <c r="L97" i="2"/>
  <c r="V95" i="2"/>
  <c r="U95" i="2"/>
  <c r="T95" i="2"/>
  <c r="S95" i="2"/>
  <c r="R95" i="2"/>
  <c r="Q95" i="2"/>
  <c r="P95" i="2"/>
  <c r="O95" i="2"/>
  <c r="N95" i="2"/>
  <c r="M95" i="2"/>
  <c r="W95" i="2" s="1"/>
  <c r="X95" i="2" s="1"/>
  <c r="L95" i="2"/>
  <c r="V93" i="2"/>
  <c r="U93" i="2"/>
  <c r="T93" i="2"/>
  <c r="S93" i="2"/>
  <c r="R93" i="2"/>
  <c r="Q93" i="2"/>
  <c r="P93" i="2"/>
  <c r="O93" i="2"/>
  <c r="N93" i="2"/>
  <c r="M93" i="2"/>
  <c r="W93" i="2" s="1"/>
  <c r="X93" i="2" s="1"/>
  <c r="L93" i="2"/>
  <c r="V91" i="2"/>
  <c r="U91" i="2"/>
  <c r="T91" i="2"/>
  <c r="S91" i="2"/>
  <c r="R91" i="2"/>
  <c r="Q91" i="2"/>
  <c r="W91" i="2" s="1"/>
  <c r="X91" i="2" s="1"/>
  <c r="P91" i="2"/>
  <c r="O91" i="2"/>
  <c r="N91" i="2"/>
  <c r="M91" i="2"/>
  <c r="L91" i="2"/>
  <c r="V89" i="2"/>
  <c r="U89" i="2"/>
  <c r="T89" i="2"/>
  <c r="S89" i="2"/>
  <c r="R89" i="2"/>
  <c r="W89" i="2" s="1"/>
  <c r="X89" i="2" s="1"/>
  <c r="Q89" i="2"/>
  <c r="P89" i="2"/>
  <c r="O89" i="2"/>
  <c r="N89" i="2"/>
  <c r="M89" i="2"/>
  <c r="L89" i="2"/>
  <c r="V87" i="2"/>
  <c r="U87" i="2"/>
  <c r="T87" i="2"/>
  <c r="S87" i="2"/>
  <c r="R87" i="2"/>
  <c r="Q87" i="2"/>
  <c r="P87" i="2"/>
  <c r="O87" i="2"/>
  <c r="N87" i="2"/>
  <c r="M87" i="2"/>
  <c r="W87" i="2" s="1"/>
  <c r="X87" i="2" s="1"/>
  <c r="L87" i="2"/>
  <c r="V85" i="2"/>
  <c r="U85" i="2"/>
  <c r="T85" i="2"/>
  <c r="S85" i="2"/>
  <c r="R85" i="2"/>
  <c r="Q85" i="2"/>
  <c r="P85" i="2"/>
  <c r="O85" i="2"/>
  <c r="N85" i="2"/>
  <c r="M85" i="2"/>
  <c r="W85" i="2" s="1"/>
  <c r="X85" i="2" s="1"/>
  <c r="L85" i="2"/>
  <c r="V83" i="2"/>
  <c r="U83" i="2"/>
  <c r="T83" i="2"/>
  <c r="S83" i="2"/>
  <c r="R83" i="2"/>
  <c r="Q83" i="2"/>
  <c r="P83" i="2"/>
  <c r="O83" i="2"/>
  <c r="N83" i="2"/>
  <c r="W83" i="2" s="1"/>
  <c r="X83" i="2" s="1"/>
  <c r="M83" i="2"/>
  <c r="L83" i="2"/>
  <c r="V81" i="2"/>
  <c r="W81" i="2" s="1"/>
  <c r="X81" i="2" s="1"/>
  <c r="U81" i="2"/>
  <c r="T81" i="2"/>
  <c r="S81" i="2"/>
  <c r="R81" i="2"/>
  <c r="Q81" i="2"/>
  <c r="P81" i="2"/>
  <c r="O81" i="2"/>
  <c r="N81" i="2"/>
  <c r="M81" i="2"/>
  <c r="L81" i="2"/>
  <c r="W79" i="2"/>
  <c r="X79" i="2" s="1"/>
  <c r="V79" i="2"/>
  <c r="U79" i="2"/>
  <c r="T79" i="2"/>
  <c r="S79" i="2"/>
  <c r="R79" i="2"/>
  <c r="Q79" i="2"/>
  <c r="P79" i="2"/>
  <c r="O79" i="2"/>
  <c r="N79" i="2"/>
  <c r="M79" i="2"/>
  <c r="L79" i="2"/>
  <c r="V77" i="2"/>
  <c r="U77" i="2"/>
  <c r="T77" i="2"/>
  <c r="S77" i="2"/>
  <c r="R77" i="2"/>
  <c r="Q77" i="2"/>
  <c r="P77" i="2"/>
  <c r="O77" i="2"/>
  <c r="N77" i="2"/>
  <c r="M77" i="2"/>
  <c r="W77" i="2" s="1"/>
  <c r="X77" i="2" s="1"/>
  <c r="L77" i="2"/>
  <c r="V75" i="2"/>
  <c r="U75" i="2"/>
  <c r="T75" i="2"/>
  <c r="S75" i="2"/>
  <c r="R75" i="2"/>
  <c r="Q75" i="2"/>
  <c r="P75" i="2"/>
  <c r="O75" i="2"/>
  <c r="N75" i="2"/>
  <c r="M75" i="2"/>
  <c r="W75" i="2" s="1"/>
  <c r="X75" i="2" s="1"/>
  <c r="L75" i="2"/>
  <c r="V73" i="2"/>
  <c r="U73" i="2"/>
  <c r="T73" i="2"/>
  <c r="S73" i="2"/>
  <c r="R73" i="2"/>
  <c r="Q73" i="2"/>
  <c r="P73" i="2"/>
  <c r="O73" i="2"/>
  <c r="N73" i="2"/>
  <c r="W73" i="2" s="1"/>
  <c r="X73" i="2" s="1"/>
  <c r="M73" i="2"/>
  <c r="L73" i="2"/>
  <c r="V71" i="2"/>
  <c r="U71" i="2"/>
  <c r="T71" i="2"/>
  <c r="S71" i="2"/>
  <c r="R71" i="2"/>
  <c r="Q71" i="2"/>
  <c r="P71" i="2"/>
  <c r="O71" i="2"/>
  <c r="N71" i="2"/>
  <c r="M71" i="2"/>
  <c r="W71" i="2" s="1"/>
  <c r="X71" i="2" s="1"/>
  <c r="L71" i="2"/>
  <c r="V69" i="2"/>
  <c r="U69" i="2"/>
  <c r="T69" i="2"/>
  <c r="S69" i="2"/>
  <c r="R69" i="2"/>
  <c r="Q69" i="2"/>
  <c r="P69" i="2"/>
  <c r="O69" i="2"/>
  <c r="N69" i="2"/>
  <c r="M69" i="2"/>
  <c r="W69" i="2" s="1"/>
  <c r="X69" i="2" s="1"/>
  <c r="L69" i="2"/>
  <c r="V67" i="2"/>
  <c r="U67" i="2"/>
  <c r="T67" i="2"/>
  <c r="S67" i="2"/>
  <c r="R67" i="2"/>
  <c r="Q67" i="2"/>
  <c r="W67" i="2" s="1"/>
  <c r="X67" i="2" s="1"/>
  <c r="P67" i="2"/>
  <c r="O67" i="2"/>
  <c r="N67" i="2"/>
  <c r="M67" i="2"/>
  <c r="L67" i="2"/>
  <c r="V65" i="2"/>
  <c r="U65" i="2"/>
  <c r="T65" i="2"/>
  <c r="S65" i="2"/>
  <c r="R65" i="2"/>
  <c r="W65" i="2" s="1"/>
  <c r="X65" i="2" s="1"/>
  <c r="Q65" i="2"/>
  <c r="P65" i="2"/>
  <c r="O65" i="2"/>
  <c r="N65" i="2"/>
  <c r="M65" i="2"/>
  <c r="L65" i="2"/>
  <c r="V63" i="2"/>
  <c r="U63" i="2"/>
  <c r="T63" i="2"/>
  <c r="S63" i="2"/>
  <c r="R63" i="2"/>
  <c r="Q63" i="2"/>
  <c r="P63" i="2"/>
  <c r="O63" i="2"/>
  <c r="N63" i="2"/>
  <c r="M63" i="2"/>
  <c r="W63" i="2" s="1"/>
  <c r="X63" i="2" s="1"/>
  <c r="L63" i="2"/>
  <c r="V61" i="2"/>
  <c r="U61" i="2"/>
  <c r="T61" i="2"/>
  <c r="S61" i="2"/>
  <c r="R61" i="2"/>
  <c r="Q61" i="2"/>
  <c r="P61" i="2"/>
  <c r="O61" i="2"/>
  <c r="N61" i="2"/>
  <c r="M61" i="2"/>
  <c r="W61" i="2" s="1"/>
  <c r="X61" i="2" s="1"/>
  <c r="L61" i="2"/>
  <c r="V59" i="2"/>
  <c r="U59" i="2"/>
  <c r="T59" i="2"/>
  <c r="S59" i="2"/>
  <c r="R59" i="2"/>
  <c r="Q59" i="2"/>
  <c r="P59" i="2"/>
  <c r="O59" i="2"/>
  <c r="N59" i="2"/>
  <c r="W59" i="2" s="1"/>
  <c r="X59" i="2" s="1"/>
  <c r="M59" i="2"/>
  <c r="L59" i="2"/>
  <c r="V57" i="2"/>
  <c r="W57" i="2" s="1"/>
  <c r="X57" i="2" s="1"/>
  <c r="U57" i="2"/>
  <c r="T57" i="2"/>
  <c r="S57" i="2"/>
  <c r="R57" i="2"/>
  <c r="Q57" i="2"/>
  <c r="P57" i="2"/>
  <c r="O57" i="2"/>
  <c r="N57" i="2"/>
  <c r="M57" i="2"/>
  <c r="L57" i="2"/>
  <c r="W55" i="2"/>
  <c r="X55" i="2" s="1"/>
  <c r="V55" i="2"/>
  <c r="U55" i="2"/>
  <c r="T55" i="2"/>
  <c r="S55" i="2"/>
  <c r="R55" i="2"/>
  <c r="Q55" i="2"/>
  <c r="P55" i="2"/>
  <c r="O55" i="2"/>
  <c r="N55" i="2"/>
  <c r="M55" i="2"/>
  <c r="L55" i="2"/>
  <c r="V53" i="2"/>
  <c r="U53" i="2"/>
  <c r="T53" i="2"/>
  <c r="S53" i="2"/>
  <c r="R53" i="2"/>
  <c r="Q53" i="2"/>
  <c r="P53" i="2"/>
  <c r="O53" i="2"/>
  <c r="N53" i="2"/>
  <c r="M53" i="2"/>
  <c r="W53" i="2" s="1"/>
  <c r="X53" i="2" s="1"/>
  <c r="L53" i="2"/>
  <c r="V51" i="2"/>
  <c r="U51" i="2"/>
  <c r="T51" i="2"/>
  <c r="S51" i="2"/>
  <c r="R51" i="2"/>
  <c r="Q51" i="2"/>
  <c r="P51" i="2"/>
  <c r="O51" i="2"/>
  <c r="N51" i="2"/>
  <c r="M51" i="2"/>
  <c r="W51" i="2" s="1"/>
  <c r="X51" i="2" s="1"/>
  <c r="L51" i="2"/>
  <c r="V49" i="2"/>
  <c r="U49" i="2"/>
  <c r="T49" i="2"/>
  <c r="S49" i="2"/>
  <c r="R49" i="2"/>
  <c r="Q49" i="2"/>
  <c r="P49" i="2"/>
  <c r="O49" i="2"/>
  <c r="N49" i="2"/>
  <c r="W49" i="2" s="1"/>
  <c r="X49" i="2" s="1"/>
  <c r="M49" i="2"/>
  <c r="L49" i="2"/>
  <c r="V47" i="2"/>
  <c r="U47" i="2"/>
  <c r="T47" i="2"/>
  <c r="S47" i="2"/>
  <c r="R47" i="2"/>
  <c r="Q47" i="2"/>
  <c r="P47" i="2"/>
  <c r="O47" i="2"/>
  <c r="N47" i="2"/>
  <c r="M47" i="2"/>
  <c r="W47" i="2" s="1"/>
  <c r="X47" i="2" s="1"/>
  <c r="L47" i="2"/>
  <c r="V45" i="2"/>
  <c r="U45" i="2"/>
  <c r="T45" i="2"/>
  <c r="S45" i="2"/>
  <c r="R45" i="2"/>
  <c r="Q45" i="2"/>
  <c r="P45" i="2"/>
  <c r="O45" i="2"/>
  <c r="N45" i="2"/>
  <c r="M45" i="2"/>
  <c r="W45" i="2" s="1"/>
  <c r="X45" i="2" s="1"/>
  <c r="L45" i="2"/>
  <c r="V43" i="2"/>
  <c r="U43" i="2"/>
  <c r="T43" i="2"/>
  <c r="S43" i="2"/>
  <c r="R43" i="2"/>
  <c r="Q43" i="2"/>
  <c r="W43" i="2" s="1"/>
  <c r="X43" i="2" s="1"/>
  <c r="P43" i="2"/>
  <c r="O43" i="2"/>
  <c r="N43" i="2"/>
  <c r="M43" i="2"/>
  <c r="L43" i="2"/>
  <c r="V41" i="2"/>
  <c r="U41" i="2"/>
  <c r="T41" i="2"/>
  <c r="S41" i="2"/>
  <c r="R41" i="2"/>
  <c r="W41" i="2" s="1"/>
  <c r="X41" i="2" s="1"/>
  <c r="Q41" i="2"/>
  <c r="P41" i="2"/>
  <c r="O41" i="2"/>
  <c r="N41" i="2"/>
  <c r="M41" i="2"/>
  <c r="L41" i="2"/>
  <c r="V39" i="2"/>
  <c r="U39" i="2"/>
  <c r="T39" i="2"/>
  <c r="S39" i="2"/>
  <c r="R39" i="2"/>
  <c r="Q39" i="2"/>
  <c r="P39" i="2"/>
  <c r="O39" i="2"/>
  <c r="N39" i="2"/>
  <c r="M39" i="2"/>
  <c r="W39" i="2" s="1"/>
  <c r="X39" i="2" s="1"/>
  <c r="L39" i="2"/>
  <c r="V37" i="2"/>
  <c r="U37" i="2"/>
  <c r="T37" i="2"/>
  <c r="S37" i="2"/>
  <c r="R37" i="2"/>
  <c r="Q37" i="2"/>
  <c r="P37" i="2"/>
  <c r="O37" i="2"/>
  <c r="N37" i="2"/>
  <c r="M37" i="2"/>
  <c r="W37" i="2" s="1"/>
  <c r="X37" i="2" s="1"/>
  <c r="L37" i="2"/>
  <c r="V35" i="2"/>
  <c r="U35" i="2"/>
  <c r="T35" i="2"/>
  <c r="S35" i="2"/>
  <c r="R35" i="2"/>
  <c r="Q35" i="2"/>
  <c r="P35" i="2"/>
  <c r="O35" i="2"/>
  <c r="N35" i="2"/>
  <c r="W35" i="2" s="1"/>
  <c r="X35" i="2" s="1"/>
  <c r="M35" i="2"/>
  <c r="L35" i="2"/>
  <c r="V33" i="2"/>
  <c r="W33" i="2" s="1"/>
  <c r="X33" i="2" s="1"/>
  <c r="U33" i="2"/>
  <c r="T33" i="2"/>
  <c r="S33" i="2"/>
  <c r="R33" i="2"/>
  <c r="Q33" i="2"/>
  <c r="P33" i="2"/>
  <c r="O33" i="2"/>
  <c r="N33" i="2"/>
  <c r="M33" i="2"/>
  <c r="L33" i="2"/>
  <c r="W31" i="2"/>
  <c r="X31" i="2" s="1"/>
  <c r="V31" i="2"/>
  <c r="U31" i="2"/>
  <c r="T31" i="2"/>
  <c r="S31" i="2"/>
  <c r="R31" i="2"/>
  <c r="Q31" i="2"/>
  <c r="P31" i="2"/>
  <c r="O31" i="2"/>
  <c r="N31" i="2"/>
  <c r="M31" i="2"/>
  <c r="L31" i="2"/>
  <c r="V29" i="2"/>
  <c r="U29" i="2"/>
  <c r="T29" i="2"/>
  <c r="S29" i="2"/>
  <c r="R29" i="2"/>
  <c r="Q29" i="2"/>
  <c r="P29" i="2"/>
  <c r="O29" i="2"/>
  <c r="N29" i="2"/>
  <c r="M29" i="2"/>
  <c r="W29" i="2" s="1"/>
  <c r="X29" i="2" s="1"/>
  <c r="L29" i="2"/>
  <c r="V27" i="2"/>
  <c r="U27" i="2"/>
  <c r="T27" i="2"/>
  <c r="S27" i="2"/>
  <c r="R27" i="2"/>
  <c r="Q27" i="2"/>
  <c r="P27" i="2"/>
  <c r="O27" i="2"/>
  <c r="N27" i="2"/>
  <c r="M27" i="2"/>
  <c r="W27" i="2" s="1"/>
  <c r="X27" i="2" s="1"/>
  <c r="L27" i="2"/>
  <c r="V25" i="2"/>
  <c r="U25" i="2"/>
  <c r="T25" i="2"/>
  <c r="S25" i="2"/>
  <c r="R25" i="2"/>
  <c r="Q25" i="2"/>
  <c r="P25" i="2"/>
  <c r="O25" i="2"/>
  <c r="N25" i="2"/>
  <c r="W25" i="2" s="1"/>
  <c r="X25" i="2" s="1"/>
  <c r="M25" i="2"/>
  <c r="L25" i="2"/>
  <c r="V23" i="2"/>
  <c r="U23" i="2"/>
  <c r="T23" i="2"/>
  <c r="S23" i="2"/>
  <c r="R23" i="2"/>
  <c r="Q23" i="2"/>
  <c r="P23" i="2"/>
  <c r="O23" i="2"/>
  <c r="N23" i="2"/>
  <c r="M23" i="2"/>
  <c r="W23" i="2" s="1"/>
  <c r="X23" i="2" s="1"/>
  <c r="L23" i="2"/>
  <c r="V21" i="2"/>
  <c r="U21" i="2"/>
  <c r="T21" i="2"/>
  <c r="S21" i="2"/>
  <c r="R21" i="2"/>
  <c r="Q21" i="2"/>
  <c r="P21" i="2"/>
  <c r="O21" i="2"/>
  <c r="N21" i="2"/>
  <c r="M21" i="2"/>
  <c r="W21" i="2" s="1"/>
  <c r="X21" i="2" s="1"/>
  <c r="L21" i="2"/>
  <c r="V19" i="2"/>
  <c r="U19" i="2"/>
  <c r="T19" i="2"/>
  <c r="S19" i="2"/>
  <c r="R19" i="2"/>
  <c r="Q19" i="2"/>
  <c r="W19" i="2" s="1"/>
  <c r="X19" i="2" s="1"/>
  <c r="P19" i="2"/>
  <c r="O19" i="2"/>
  <c r="N19" i="2"/>
  <c r="M19" i="2"/>
  <c r="L19" i="2"/>
  <c r="V17" i="2"/>
  <c r="U17" i="2"/>
  <c r="T17" i="2"/>
  <c r="S17" i="2"/>
  <c r="R17" i="2"/>
  <c r="W17" i="2" s="1"/>
  <c r="X17" i="2" s="1"/>
  <c r="Q17" i="2"/>
  <c r="P17" i="2"/>
  <c r="O17" i="2"/>
  <c r="N17" i="2"/>
  <c r="M17" i="2"/>
  <c r="L17" i="2"/>
  <c r="V15" i="2"/>
  <c r="U15" i="2"/>
  <c r="T15" i="2"/>
  <c r="S15" i="2"/>
  <c r="R15" i="2"/>
  <c r="Q15" i="2"/>
  <c r="P15" i="2"/>
  <c r="O15" i="2"/>
  <c r="N15" i="2"/>
  <c r="M15" i="2"/>
  <c r="W15" i="2" s="1"/>
  <c r="X15" i="2" s="1"/>
  <c r="L15" i="2"/>
  <c r="V13" i="2"/>
  <c r="U13" i="2"/>
  <c r="T13" i="2"/>
  <c r="S13" i="2"/>
  <c r="R13" i="2"/>
  <c r="Q13" i="2"/>
  <c r="P13" i="2"/>
  <c r="O13" i="2"/>
  <c r="N13" i="2"/>
  <c r="M13" i="2"/>
  <c r="W13" i="2" s="1"/>
  <c r="X13" i="2" s="1"/>
  <c r="L13" i="2"/>
  <c r="V11" i="2"/>
  <c r="V103" i="2" s="1"/>
  <c r="U11" i="2"/>
  <c r="U103" i="2" s="1"/>
  <c r="T11" i="2"/>
  <c r="T103" i="2" s="1"/>
  <c r="S11" i="2"/>
  <c r="S103" i="2" s="1"/>
  <c r="R11" i="2"/>
  <c r="R103" i="2" s="1"/>
  <c r="Q11" i="2"/>
  <c r="Q103" i="2" s="1"/>
  <c r="P11" i="2"/>
  <c r="P103" i="2" s="1"/>
  <c r="O11" i="2"/>
  <c r="O103" i="2" s="1"/>
  <c r="N11" i="2"/>
  <c r="W11" i="2" s="1"/>
  <c r="X11" i="2" s="1"/>
  <c r="M11" i="2"/>
  <c r="M103" i="2" s="1"/>
  <c r="L11" i="2"/>
  <c r="N103" i="2" l="1"/>
  <c r="W103" i="2" s="1"/>
  <c r="X103" i="2" s="1"/>
</calcChain>
</file>

<file path=xl/sharedStrings.xml><?xml version="1.0" encoding="utf-8"?>
<sst xmlns="http://schemas.openxmlformats.org/spreadsheetml/2006/main" count="231" uniqueCount="121">
  <si>
    <t xml:space="preserve">विवरण – 6आ </t>
  </si>
  <si>
    <t>2022-23 में भंडारागार आधारभूत संरचना निधि के तहत बकाया जमाराशियां</t>
  </si>
  <si>
    <t>Statement – 6B</t>
  </si>
  <si>
    <t>List of Deposits Outstanding under Warehouse Infrastructure Fund (WIF) - 2022-23</t>
  </si>
  <si>
    <t>(₹ लाख)</t>
  </si>
  <si>
    <t>(₹ lakh)</t>
  </si>
  <si>
    <t xml:space="preserve">क्रम सं </t>
  </si>
  <si>
    <t xml:space="preserve">बैंक का नाम </t>
  </si>
  <si>
    <t>वेयरहाउस इन्फ्रास्ट्रक्चर राशि 2013-14</t>
  </si>
  <si>
    <t>कुल ब्ल्यूआईएफ 2013-14</t>
  </si>
  <si>
    <t>वेयरहाउस इन्फ्रास्ट्रक्चर राशि 2014-15</t>
  </si>
  <si>
    <t>कुल डब्ल्यूआईएफ  2014-15</t>
  </si>
  <si>
    <t xml:space="preserve">कुल डब्ल्यू आई निधि </t>
  </si>
  <si>
    <t>Sr. No.</t>
  </si>
  <si>
    <t>Name of the Bank</t>
  </si>
  <si>
    <t>Warehouse Infra­structure Amount 2013-14</t>
  </si>
  <si>
    <t>Total WIF 2013-14</t>
  </si>
  <si>
    <t>Total WIF 2014-15</t>
  </si>
  <si>
    <t>C Total WI Fund</t>
  </si>
  <si>
    <t xml:space="preserve">इलाहाबाद बैंक  </t>
  </si>
  <si>
    <t>Allahabad Bank</t>
  </si>
  <si>
    <t>आंध्र बैंक</t>
  </si>
  <si>
    <t>Andhra Bank</t>
  </si>
  <si>
    <t>एक्सिस बैंक</t>
  </si>
  <si>
    <t>Axis Bank</t>
  </si>
  <si>
    <t>बैंक ऑफ बड़ौदा</t>
  </si>
  <si>
    <t>Bank of Baroda</t>
  </si>
  <si>
    <t xml:space="preserve">बैंक ऑफ इंडिया </t>
  </si>
  <si>
    <t>Bank Of India</t>
  </si>
  <si>
    <t xml:space="preserve">बैंक ऑफ महाराष्ट्र  </t>
  </si>
  <si>
    <t>Bank of Maharashtra</t>
  </si>
  <si>
    <t xml:space="preserve">बीएनपी परिबास </t>
  </si>
  <si>
    <t>BNP Paribas</t>
  </si>
  <si>
    <t xml:space="preserve">केनरा बैंक </t>
  </si>
  <si>
    <t>Canara Bank</t>
  </si>
  <si>
    <t xml:space="preserve">सेंट्रल बैंक ऑफ इंडिया </t>
  </si>
  <si>
    <t>Central Bank of India</t>
  </si>
  <si>
    <t xml:space="preserve">चाइना ट्रस्ट कमर्शियल बैंक </t>
  </si>
  <si>
    <t>Chinatrust Commercial Bank</t>
  </si>
  <si>
    <t>11 </t>
  </si>
  <si>
    <t>सिटी बैंक एनए</t>
  </si>
  <si>
    <t>Citibank NA</t>
  </si>
  <si>
    <t xml:space="preserve">सिटी यूनियन बैंक लि. </t>
  </si>
  <si>
    <t>City Union Bank Ltd</t>
  </si>
  <si>
    <t xml:space="preserve">कॉर्पोरेशन बैंक </t>
  </si>
  <si>
    <t>Corporation Bank</t>
  </si>
  <si>
    <t xml:space="preserve">सीएसबी बैंक   </t>
  </si>
  <si>
    <t>CSB Bank</t>
  </si>
  <si>
    <t xml:space="preserve">डीसीबी बैंक </t>
  </si>
  <si>
    <t>DCB Bank</t>
  </si>
  <si>
    <t xml:space="preserve">देना बैंक                                                  </t>
  </si>
  <si>
    <t>Dena Bank</t>
  </si>
  <si>
    <t xml:space="preserve">ड्यूश बैंक एजी </t>
  </si>
  <si>
    <t>Deutsche Bank AG</t>
  </si>
  <si>
    <t xml:space="preserve">धनलक्ष्मी बैंक लि.                                      </t>
  </si>
  <si>
    <t>Dhanlaxmi Bank Ltd</t>
  </si>
  <si>
    <t xml:space="preserve">एचडीएफसी बैंक लि.                                              </t>
  </si>
  <si>
    <t>HDFC Bank Ltd</t>
  </si>
  <si>
    <t xml:space="preserve">आईसीआईसीआई बैंक </t>
  </si>
  <si>
    <t>ICICI Bank</t>
  </si>
  <si>
    <t>आईडीबीआई बैंक लि.</t>
  </si>
  <si>
    <t>IDBI Bank Ltd</t>
  </si>
  <si>
    <t>इंडियन ओवरसीज बैंक</t>
  </si>
  <si>
    <t>Indian Overseas Bank</t>
  </si>
  <si>
    <t xml:space="preserve">इंडसइंड बैंक लि.                                         </t>
  </si>
  <si>
    <t>Indusind Bank Ltd</t>
  </si>
  <si>
    <t>आईएनजी वैश्य बैंक लि.</t>
  </si>
  <si>
    <t>ING Vysya Bank Ltd</t>
  </si>
  <si>
    <t>कर्नाटक  बैंक लि.</t>
  </si>
  <si>
    <t>Karnataka Bank Ltd</t>
  </si>
  <si>
    <t xml:space="preserve">कोटक महिंद्रा बैंक </t>
  </si>
  <si>
    <t>Kotak Mahindra Bank</t>
  </si>
  <si>
    <t>ओरिएंटल बैंक ऑफ कॉमर्स</t>
  </si>
  <si>
    <t>Oriental Bank of Commerce</t>
  </si>
  <si>
    <t xml:space="preserve">पंजाब एण्ड सिंध बैंक </t>
  </si>
  <si>
    <t>Punjab and Sind Bank</t>
  </si>
  <si>
    <t xml:space="preserve">पंजाब नेशनल  बैंक </t>
  </si>
  <si>
    <t>Punjab National Bank</t>
  </si>
  <si>
    <t xml:space="preserve">साउथ इंडियन बैंक </t>
  </si>
  <si>
    <t>South Indian Bank</t>
  </si>
  <si>
    <t>स्टैण्डर्ड चार्टर्ड बैंक</t>
  </si>
  <si>
    <t>Standard Chartered Bank</t>
  </si>
  <si>
    <t xml:space="preserve">स्टेट बैंक ऑफ बीकनेर एण्ड जयपुर </t>
  </si>
  <si>
    <t>State Bank of Bikaner and Jaipur</t>
  </si>
  <si>
    <t xml:space="preserve">स्टेट बैंक ऑफ हैदराबाद </t>
  </si>
  <si>
    <t>State Bank of Hyderabad</t>
  </si>
  <si>
    <t xml:space="preserve">स्टेट बैंक ऑफ इंडिया  </t>
  </si>
  <si>
    <t>State Bank of India</t>
  </si>
  <si>
    <t xml:space="preserve">स्टेट बैंक ऑफ मैसूर  </t>
  </si>
  <si>
    <t>State Bank of Mysore</t>
  </si>
  <si>
    <t xml:space="preserve">स्टेट बैंक ऑफ पटियाला   </t>
  </si>
  <si>
    <t>State Bank of Patiala</t>
  </si>
  <si>
    <t xml:space="preserve">स्टेट बैंक ऑफ त्रावणकोर   </t>
  </si>
  <si>
    <t>State Bank of Travancore</t>
  </si>
  <si>
    <t>तमिलनाडु मर्कंटाइल बैंक लि.</t>
  </si>
  <si>
    <t>Tamilnad Mercantile Bank Ltd</t>
  </si>
  <si>
    <t>फेडरल बैंक लि.</t>
  </si>
  <si>
    <t>The Federal Bank Ltd</t>
  </si>
  <si>
    <t>जम्मू  और कश्मीर बैंक लि.</t>
  </si>
  <si>
    <t>The Jammu and Kashmir Bank Ltd</t>
  </si>
  <si>
    <t>नैनीताल बैंक लि.</t>
  </si>
  <si>
    <t>The Nainital Bank Limited</t>
  </si>
  <si>
    <t xml:space="preserve">यूको बैंक                                                     </t>
  </si>
  <si>
    <t>UCO Bank</t>
  </si>
  <si>
    <t xml:space="preserve">यूनियन  बैंक ऑफ इंडिया  </t>
  </si>
  <si>
    <t>Union Bank of India</t>
  </si>
  <si>
    <t xml:space="preserve">यूनाईटेड  बैंक ऑफ इंडिया  </t>
  </si>
  <si>
    <t>United Bank of India</t>
  </si>
  <si>
    <t>विजया बैंक</t>
  </si>
  <si>
    <t>Vijaya Bank</t>
  </si>
  <si>
    <t xml:space="preserve">यस बैंक </t>
  </si>
  <si>
    <t>Yes Bank Ltd</t>
  </si>
  <si>
    <t> </t>
  </si>
  <si>
    <t>कुल योग</t>
  </si>
  <si>
    <t>Grand Total</t>
  </si>
  <si>
    <t>2023-24 में भंडारागार आधारभूत संरचना निधि के तहत बकाया जमाराशियां</t>
  </si>
  <si>
    <t>List of Deposits Outstanding under Warehouse Infrastructure Fund (WIF) - 2023-24</t>
  </si>
  <si>
    <t xml:space="preserve">क्र. सं </t>
  </si>
  <si>
    <t>कुल डब्ल्यूआईएफ 2013-14</t>
  </si>
  <si>
    <t>Warehouse Infra­structure Amount 2014-15</t>
  </si>
  <si>
    <t>Total WIF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</si>
</sst>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Georgia"/>
      <family val="1"/>
    </font>
    <font>
      <b/>
      <sz val="11"/>
      <color theme="1"/>
      <name val="Georgia"/>
      <family val="1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10" fontId="1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2" fillId="0" borderId="0" xfId="0" applyFont="1"/>
    <xf numFmtId="0" fontId="1" fillId="0" borderId="0" xfId="0" applyFont="1" applyAlignment="1">
      <alignment wrapText="1"/>
    </xf>
    <xf numFmtId="1" fontId="1" fillId="0" borderId="1" xfId="0" applyNumberFormat="1" applyFont="1" applyBorder="1"/>
    <xf numFmtId="1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10" fontId="2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horizontal="center"/>
    </xf>
    <xf numFmtId="10" fontId="1" fillId="0" borderId="1" xfId="0" applyNumberFormat="1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1" xfId="0" applyFont="1" applyBorder="1" applyAlignment="1">
      <alignment horizontal="center"/>
    </xf>
    <xf numFmtId="10" fontId="2" fillId="0" borderId="1" xfId="0" applyNumberFormat="1" applyFont="1" applyBorder="1" applyAlignment="1">
      <alignment horizontal="center" wrapText="1"/>
    </xf>
    <xf numFmtId="10" fontId="2" fillId="0" borderId="2" xfId="0" applyNumberFormat="1" applyFont="1" applyBorder="1" applyAlignment="1">
      <alignment horizontal="center" wrapText="1"/>
    </xf>
    <xf numFmtId="10" fontId="2" fillId="0" borderId="3" xfId="0" applyNumberFormat="1" applyFont="1" applyBorder="1" applyAlignment="1">
      <alignment horizontal="center" wrapText="1"/>
    </xf>
    <xf numFmtId="10" fontId="2" fillId="0" borderId="4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abardmumbai-my.sharepoint.com/personal/psfunds_fd_nabard_org/Documents/Desktop/Imp%20Docs/DUE_DIARY3103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QL Results"/>
      <sheetName val="Sheet2"/>
      <sheetName val="Sheet1"/>
      <sheetName val="Sheet3"/>
    </sheetNames>
    <sheetDataSet>
      <sheetData sheetId="0"/>
      <sheetData sheetId="1"/>
      <sheetData sheetId="2"/>
      <sheetData sheetId="3">
        <row r="3">
          <cell r="A3" t="str">
            <v>ALLAHABAD BANK</v>
          </cell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571.12</v>
          </cell>
          <cell r="I3">
            <v>356.95</v>
          </cell>
          <cell r="J3">
            <v>342.67200000000003</v>
          </cell>
          <cell r="K3">
            <v>1270.742</v>
          </cell>
          <cell r="L3">
            <v>0</v>
          </cell>
          <cell r="M3">
            <v>1532.3</v>
          </cell>
          <cell r="N3">
            <v>0</v>
          </cell>
          <cell r="O3">
            <v>0</v>
          </cell>
          <cell r="P3">
            <v>358.2</v>
          </cell>
          <cell r="Q3">
            <v>0</v>
          </cell>
          <cell r="R3">
            <v>119.4</v>
          </cell>
          <cell r="S3">
            <v>0</v>
          </cell>
          <cell r="T3">
            <v>29.85</v>
          </cell>
          <cell r="U3">
            <v>945.25</v>
          </cell>
        </row>
        <row r="4">
          <cell r="A4" t="str">
            <v>ANDHRA BANK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71.36</v>
          </cell>
          <cell r="I4">
            <v>44.6</v>
          </cell>
          <cell r="J4">
            <v>42.816000000000003</v>
          </cell>
          <cell r="K4">
            <v>158.77600000000001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</row>
        <row r="5">
          <cell r="A5" t="str">
            <v>AXIS BANK</v>
          </cell>
          <cell r="B5">
            <v>0</v>
          </cell>
          <cell r="C5">
            <v>0</v>
          </cell>
          <cell r="D5">
            <v>0</v>
          </cell>
          <cell r="E5">
            <v>2686.4</v>
          </cell>
          <cell r="F5">
            <v>1679</v>
          </cell>
          <cell r="G5">
            <v>1611.84</v>
          </cell>
          <cell r="H5">
            <v>0</v>
          </cell>
          <cell r="I5">
            <v>0</v>
          </cell>
          <cell r="J5">
            <v>0</v>
          </cell>
          <cell r="K5">
            <v>5977.24</v>
          </cell>
          <cell r="L5">
            <v>0</v>
          </cell>
          <cell r="M5">
            <v>13378.288</v>
          </cell>
          <cell r="N5">
            <v>0</v>
          </cell>
          <cell r="O5">
            <v>0</v>
          </cell>
          <cell r="P5">
            <v>3127.3919999999998</v>
          </cell>
          <cell r="Q5">
            <v>0</v>
          </cell>
          <cell r="R5">
            <v>1042.4639999999999</v>
          </cell>
          <cell r="S5">
            <v>0</v>
          </cell>
          <cell r="T5">
            <v>260.61599999999999</v>
          </cell>
          <cell r="U5">
            <v>8252.84</v>
          </cell>
        </row>
        <row r="6">
          <cell r="A6" t="str">
            <v>BANK OF BARODA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1597.44</v>
          </cell>
          <cell r="I6">
            <v>998.4</v>
          </cell>
          <cell r="J6">
            <v>958.46400000000006</v>
          </cell>
          <cell r="K6">
            <v>3554.3040000000001</v>
          </cell>
          <cell r="L6">
            <v>0</v>
          </cell>
          <cell r="M6">
            <v>6637.7079999999996</v>
          </cell>
          <cell r="N6">
            <v>0</v>
          </cell>
          <cell r="O6">
            <v>0</v>
          </cell>
          <cell r="P6">
            <v>1551.672</v>
          </cell>
          <cell r="Q6">
            <v>0</v>
          </cell>
          <cell r="R6">
            <v>517.22400000000005</v>
          </cell>
          <cell r="S6">
            <v>0</v>
          </cell>
          <cell r="T6">
            <v>129.30600000000001</v>
          </cell>
          <cell r="U6">
            <v>4094.69</v>
          </cell>
        </row>
        <row r="7">
          <cell r="A7" t="str">
            <v>BANK OF INDIA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1308.4000000000001</v>
          </cell>
          <cell r="I7">
            <v>817.75</v>
          </cell>
          <cell r="J7">
            <v>785.04</v>
          </cell>
          <cell r="K7">
            <v>2911.19</v>
          </cell>
          <cell r="L7">
            <v>0</v>
          </cell>
          <cell r="M7">
            <v>114.57599999999999</v>
          </cell>
          <cell r="N7">
            <v>0</v>
          </cell>
          <cell r="O7">
            <v>0</v>
          </cell>
          <cell r="P7">
            <v>26.783999999999999</v>
          </cell>
          <cell r="Q7">
            <v>0</v>
          </cell>
          <cell r="R7">
            <v>8.9280000000000008</v>
          </cell>
          <cell r="S7">
            <v>0</v>
          </cell>
          <cell r="T7">
            <v>2.2320000000000002</v>
          </cell>
          <cell r="U7">
            <v>70.680000000000007</v>
          </cell>
        </row>
        <row r="8">
          <cell r="A8" t="str">
            <v>BANK OF MAHARASHTRA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430.48</v>
          </cell>
          <cell r="I8">
            <v>269.05</v>
          </cell>
          <cell r="J8">
            <v>258.28800000000001</v>
          </cell>
          <cell r="K8">
            <v>957.81799999999998</v>
          </cell>
          <cell r="L8">
            <v>0</v>
          </cell>
          <cell r="M8">
            <v>1334.2560000000001</v>
          </cell>
          <cell r="N8">
            <v>0</v>
          </cell>
          <cell r="O8">
            <v>0</v>
          </cell>
          <cell r="P8">
            <v>311.904</v>
          </cell>
          <cell r="Q8">
            <v>0</v>
          </cell>
          <cell r="R8">
            <v>103.968</v>
          </cell>
          <cell r="S8">
            <v>0</v>
          </cell>
          <cell r="T8">
            <v>25.992000000000001</v>
          </cell>
          <cell r="U8">
            <v>823.08</v>
          </cell>
        </row>
        <row r="9">
          <cell r="A9" t="str">
            <v>BNP PARIBAS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2.88</v>
          </cell>
          <cell r="I9">
            <v>1.8</v>
          </cell>
          <cell r="J9">
            <v>1.728</v>
          </cell>
          <cell r="K9">
            <v>6.4080000000000004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</row>
        <row r="10">
          <cell r="A10" t="str">
            <v>CANARA BANK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1540.64</v>
          </cell>
          <cell r="I10">
            <v>962.9</v>
          </cell>
          <cell r="J10">
            <v>924.38400000000001</v>
          </cell>
          <cell r="K10">
            <v>3427.924</v>
          </cell>
          <cell r="L10">
            <v>0</v>
          </cell>
          <cell r="M10">
            <v>152.15199999999999</v>
          </cell>
          <cell r="N10">
            <v>0</v>
          </cell>
          <cell r="O10">
            <v>0</v>
          </cell>
          <cell r="P10">
            <v>35.567999999999998</v>
          </cell>
          <cell r="Q10">
            <v>0</v>
          </cell>
          <cell r="R10">
            <v>11.856</v>
          </cell>
          <cell r="S10">
            <v>0</v>
          </cell>
          <cell r="T10">
            <v>2.964</v>
          </cell>
          <cell r="U10">
            <v>93.86</v>
          </cell>
        </row>
        <row r="11">
          <cell r="A11" t="str">
            <v>CENTRAL BANK OF INDIA</v>
          </cell>
          <cell r="B11">
            <v>0</v>
          </cell>
          <cell r="C11">
            <v>0</v>
          </cell>
          <cell r="D11">
            <v>0</v>
          </cell>
          <cell r="E11">
            <v>1076.72</v>
          </cell>
          <cell r="F11">
            <v>672.95</v>
          </cell>
          <cell r="G11">
            <v>646.03200000000004</v>
          </cell>
          <cell r="H11">
            <v>0</v>
          </cell>
          <cell r="I11">
            <v>0</v>
          </cell>
          <cell r="J11">
            <v>0</v>
          </cell>
          <cell r="K11">
            <v>2395.7020000000002</v>
          </cell>
          <cell r="L11">
            <v>0</v>
          </cell>
          <cell r="M11">
            <v>1530.144</v>
          </cell>
          <cell r="N11">
            <v>0</v>
          </cell>
          <cell r="O11">
            <v>0</v>
          </cell>
          <cell r="P11">
            <v>357.69600000000003</v>
          </cell>
          <cell r="Q11">
            <v>0</v>
          </cell>
          <cell r="R11">
            <v>119.232</v>
          </cell>
          <cell r="S11">
            <v>0</v>
          </cell>
          <cell r="T11">
            <v>29.808</v>
          </cell>
          <cell r="U11">
            <v>943.92</v>
          </cell>
        </row>
        <row r="12">
          <cell r="A12" t="str">
            <v>CHINATRUST COMMERCIAL BANK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0.48</v>
          </cell>
          <cell r="I12">
            <v>0.3</v>
          </cell>
          <cell r="J12">
            <v>0.28799999999999998</v>
          </cell>
          <cell r="K12">
            <v>1.0680000000000001</v>
          </cell>
          <cell r="L12">
            <v>0</v>
          </cell>
          <cell r="M12">
            <v>1.8480000000000001</v>
          </cell>
          <cell r="N12">
            <v>0</v>
          </cell>
          <cell r="O12">
            <v>0</v>
          </cell>
          <cell r="P12">
            <v>0.432</v>
          </cell>
          <cell r="Q12">
            <v>0</v>
          </cell>
          <cell r="R12">
            <v>0.14399999999999999</v>
          </cell>
          <cell r="S12">
            <v>0</v>
          </cell>
          <cell r="T12">
            <v>3.5999999999999997E-2</v>
          </cell>
          <cell r="U12">
            <v>1.1399999999999999</v>
          </cell>
        </row>
        <row r="13">
          <cell r="A13" t="str">
            <v>CITIBANK NA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130.28399999999999</v>
          </cell>
          <cell r="N13">
            <v>0</v>
          </cell>
          <cell r="O13">
            <v>0</v>
          </cell>
          <cell r="P13">
            <v>30.456</v>
          </cell>
          <cell r="Q13">
            <v>0</v>
          </cell>
          <cell r="R13">
            <v>10.151999999999999</v>
          </cell>
          <cell r="S13">
            <v>0</v>
          </cell>
          <cell r="T13">
            <v>2.5379999999999998</v>
          </cell>
          <cell r="U13">
            <v>80.37</v>
          </cell>
        </row>
        <row r="14">
          <cell r="A14" t="str">
            <v>CITY UNION BANK LTD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0.96</v>
          </cell>
          <cell r="I14">
            <v>0.6</v>
          </cell>
          <cell r="J14">
            <v>0.57599999999999996</v>
          </cell>
          <cell r="K14">
            <v>2.1360000000000001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</row>
        <row r="15">
          <cell r="A15" t="str">
            <v>CORPORATION BANK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1275.8399999999999</v>
          </cell>
          <cell r="I15">
            <v>797.4</v>
          </cell>
          <cell r="J15">
            <v>765.50400000000002</v>
          </cell>
          <cell r="K15">
            <v>2838.7440000000001</v>
          </cell>
          <cell r="L15">
            <v>0</v>
          </cell>
          <cell r="M15">
            <v>4645.5640000000003</v>
          </cell>
          <cell r="N15">
            <v>0</v>
          </cell>
          <cell r="O15">
            <v>0</v>
          </cell>
          <cell r="P15">
            <v>1085.9760000000001</v>
          </cell>
          <cell r="Q15">
            <v>0</v>
          </cell>
          <cell r="R15">
            <v>361.99200000000002</v>
          </cell>
          <cell r="S15">
            <v>0</v>
          </cell>
          <cell r="T15">
            <v>90.498000000000005</v>
          </cell>
          <cell r="U15">
            <v>2865.77</v>
          </cell>
        </row>
        <row r="16">
          <cell r="A16" t="str">
            <v>CSB Bank</v>
          </cell>
          <cell r="B16">
            <v>178.32</v>
          </cell>
          <cell r="C16">
            <v>111.45</v>
          </cell>
          <cell r="D16">
            <v>106.992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396.762</v>
          </cell>
          <cell r="L16">
            <v>875.952</v>
          </cell>
          <cell r="M16">
            <v>0</v>
          </cell>
          <cell r="N16">
            <v>204.768</v>
          </cell>
          <cell r="O16">
            <v>68.256</v>
          </cell>
          <cell r="P16">
            <v>0</v>
          </cell>
          <cell r="Q16">
            <v>17.064</v>
          </cell>
          <cell r="R16">
            <v>0</v>
          </cell>
          <cell r="S16">
            <v>540.36</v>
          </cell>
          <cell r="T16">
            <v>0</v>
          </cell>
          <cell r="U16">
            <v>0</v>
          </cell>
        </row>
        <row r="17">
          <cell r="A17" t="str">
            <v>DCB Bank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59.52</v>
          </cell>
          <cell r="I17">
            <v>37.200000000000003</v>
          </cell>
          <cell r="J17">
            <v>35.712000000000003</v>
          </cell>
          <cell r="K17">
            <v>132.43199999999999</v>
          </cell>
          <cell r="L17">
            <v>0</v>
          </cell>
          <cell r="M17">
            <v>460.76799999999997</v>
          </cell>
          <cell r="N17">
            <v>0</v>
          </cell>
          <cell r="O17">
            <v>0</v>
          </cell>
          <cell r="P17">
            <v>107.712</v>
          </cell>
          <cell r="Q17">
            <v>0</v>
          </cell>
          <cell r="R17">
            <v>35.904000000000003</v>
          </cell>
          <cell r="S17">
            <v>0</v>
          </cell>
          <cell r="T17">
            <v>8.9760000000000009</v>
          </cell>
          <cell r="U17">
            <v>284.24</v>
          </cell>
        </row>
        <row r="18">
          <cell r="A18" t="str">
            <v>DENA BANK</v>
          </cell>
          <cell r="B18">
            <v>0</v>
          </cell>
          <cell r="C18">
            <v>0</v>
          </cell>
          <cell r="D18">
            <v>0</v>
          </cell>
          <cell r="E18">
            <v>850.24</v>
          </cell>
          <cell r="F18">
            <v>531.4</v>
          </cell>
          <cell r="G18">
            <v>510.14400000000001</v>
          </cell>
          <cell r="H18">
            <v>0</v>
          </cell>
          <cell r="I18">
            <v>0</v>
          </cell>
          <cell r="J18">
            <v>0</v>
          </cell>
          <cell r="K18">
            <v>1891.7840000000001</v>
          </cell>
          <cell r="L18">
            <v>0</v>
          </cell>
          <cell r="M18">
            <v>2642.64</v>
          </cell>
          <cell r="N18">
            <v>0</v>
          </cell>
          <cell r="O18">
            <v>0</v>
          </cell>
          <cell r="P18">
            <v>617.76</v>
          </cell>
          <cell r="Q18">
            <v>0</v>
          </cell>
          <cell r="R18">
            <v>205.92</v>
          </cell>
          <cell r="S18">
            <v>0</v>
          </cell>
          <cell r="T18">
            <v>51.48</v>
          </cell>
          <cell r="U18">
            <v>1630.2</v>
          </cell>
        </row>
        <row r="19">
          <cell r="A19" t="str">
            <v>DEUTSCHE BANK AG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100.16</v>
          </cell>
          <cell r="I19">
            <v>62.6</v>
          </cell>
          <cell r="J19">
            <v>60.095999999999997</v>
          </cell>
          <cell r="K19">
            <v>222.85599999999999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</row>
        <row r="20">
          <cell r="A20" t="str">
            <v>DHANLAXMI BANK LTD</v>
          </cell>
          <cell r="B20">
            <v>114.24</v>
          </cell>
          <cell r="C20">
            <v>71.400000000000006</v>
          </cell>
          <cell r="D20">
            <v>68.543999999999997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254.184</v>
          </cell>
          <cell r="L20">
            <v>0</v>
          </cell>
          <cell r="M20">
            <v>183.876</v>
          </cell>
          <cell r="N20">
            <v>0</v>
          </cell>
          <cell r="O20">
            <v>0</v>
          </cell>
          <cell r="P20">
            <v>42.984000000000002</v>
          </cell>
          <cell r="Q20">
            <v>0</v>
          </cell>
          <cell r="R20">
            <v>14.327999999999999</v>
          </cell>
          <cell r="S20">
            <v>0</v>
          </cell>
          <cell r="T20">
            <v>3.5819999999999999</v>
          </cell>
          <cell r="U20">
            <v>113.43</v>
          </cell>
        </row>
        <row r="21">
          <cell r="A21" t="str">
            <v>HDFC BANK LTD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1466.8</v>
          </cell>
          <cell r="I21">
            <v>916.75</v>
          </cell>
          <cell r="J21">
            <v>880.08</v>
          </cell>
          <cell r="K21">
            <v>3263.63</v>
          </cell>
          <cell r="L21">
            <v>0</v>
          </cell>
          <cell r="M21">
            <v>6437.8159999999998</v>
          </cell>
          <cell r="N21">
            <v>0</v>
          </cell>
          <cell r="O21">
            <v>0</v>
          </cell>
          <cell r="P21">
            <v>1504.944</v>
          </cell>
          <cell r="Q21">
            <v>0</v>
          </cell>
          <cell r="R21">
            <v>501.64800000000002</v>
          </cell>
          <cell r="S21">
            <v>0</v>
          </cell>
          <cell r="T21">
            <v>125.41200000000001</v>
          </cell>
          <cell r="U21">
            <v>3971.38</v>
          </cell>
        </row>
        <row r="22">
          <cell r="A22" t="str">
            <v>ICICI BANK</v>
          </cell>
          <cell r="B22">
            <v>0</v>
          </cell>
          <cell r="C22">
            <v>0</v>
          </cell>
          <cell r="D22">
            <v>0</v>
          </cell>
          <cell r="E22">
            <v>3543.12</v>
          </cell>
          <cell r="F22">
            <v>2214.4499999999998</v>
          </cell>
          <cell r="G22">
            <v>2125.8719999999998</v>
          </cell>
          <cell r="H22">
            <v>0</v>
          </cell>
          <cell r="I22">
            <v>0</v>
          </cell>
          <cell r="J22">
            <v>0</v>
          </cell>
          <cell r="K22">
            <v>7883.442</v>
          </cell>
          <cell r="L22">
            <v>0</v>
          </cell>
          <cell r="M22">
            <v>19253.080000000002</v>
          </cell>
          <cell r="N22">
            <v>0</v>
          </cell>
          <cell r="O22">
            <v>0</v>
          </cell>
          <cell r="P22">
            <v>4500.72</v>
          </cell>
          <cell r="Q22">
            <v>0</v>
          </cell>
          <cell r="R22">
            <v>1500.24</v>
          </cell>
          <cell r="S22">
            <v>0</v>
          </cell>
          <cell r="T22">
            <v>375.06</v>
          </cell>
          <cell r="U22">
            <v>11876.9</v>
          </cell>
        </row>
        <row r="23">
          <cell r="A23" t="str">
            <v>IDBI BANK LTD</v>
          </cell>
          <cell r="B23">
            <v>5557.84</v>
          </cell>
          <cell r="C23">
            <v>3473.65</v>
          </cell>
          <cell r="D23">
            <v>3334.7040000000002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12366.194</v>
          </cell>
          <cell r="L23">
            <v>19997.824000000001</v>
          </cell>
          <cell r="M23">
            <v>0</v>
          </cell>
          <cell r="N23">
            <v>4674.8159999999998</v>
          </cell>
          <cell r="O23">
            <v>1558.2719999999999</v>
          </cell>
          <cell r="P23">
            <v>0</v>
          </cell>
          <cell r="Q23">
            <v>389.56799999999998</v>
          </cell>
          <cell r="R23">
            <v>0</v>
          </cell>
          <cell r="S23">
            <v>12336.32</v>
          </cell>
          <cell r="T23">
            <v>0</v>
          </cell>
          <cell r="U23">
            <v>0</v>
          </cell>
        </row>
        <row r="24">
          <cell r="A24" t="str">
            <v>INDIAN OVERSEAS BANK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296.8</v>
          </cell>
          <cell r="I24">
            <v>185.5</v>
          </cell>
          <cell r="J24">
            <v>178.08</v>
          </cell>
          <cell r="K24">
            <v>660.38</v>
          </cell>
          <cell r="L24">
            <v>0</v>
          </cell>
          <cell r="M24">
            <v>2770.46</v>
          </cell>
          <cell r="N24">
            <v>0</v>
          </cell>
          <cell r="O24">
            <v>0</v>
          </cell>
          <cell r="P24">
            <v>647.64</v>
          </cell>
          <cell r="Q24">
            <v>0</v>
          </cell>
          <cell r="R24">
            <v>215.88</v>
          </cell>
          <cell r="S24">
            <v>0</v>
          </cell>
          <cell r="T24">
            <v>53.97</v>
          </cell>
          <cell r="U24">
            <v>1709.05</v>
          </cell>
        </row>
        <row r="25">
          <cell r="A25" t="str">
            <v>INDUSIND BANK LTD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303.44</v>
          </cell>
          <cell r="I25">
            <v>189.65</v>
          </cell>
          <cell r="J25">
            <v>182.06399999999999</v>
          </cell>
          <cell r="K25">
            <v>675.154</v>
          </cell>
          <cell r="L25">
            <v>0</v>
          </cell>
          <cell r="M25">
            <v>1744.204</v>
          </cell>
          <cell r="N25">
            <v>0</v>
          </cell>
          <cell r="O25">
            <v>0</v>
          </cell>
          <cell r="P25">
            <v>407.73599999999999</v>
          </cell>
          <cell r="Q25">
            <v>0</v>
          </cell>
          <cell r="R25">
            <v>135.91200000000001</v>
          </cell>
          <cell r="S25">
            <v>0</v>
          </cell>
          <cell r="T25">
            <v>33.978000000000002</v>
          </cell>
          <cell r="U25">
            <v>1075.97</v>
          </cell>
        </row>
        <row r="26">
          <cell r="A26" t="str">
            <v>ING VYSYA BANK LTD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483.44</v>
          </cell>
          <cell r="I26">
            <v>302.14999999999998</v>
          </cell>
          <cell r="J26">
            <v>290.06400000000002</v>
          </cell>
          <cell r="K26">
            <v>1075.654</v>
          </cell>
          <cell r="L26">
            <v>0</v>
          </cell>
          <cell r="M26">
            <v>2859.1640000000002</v>
          </cell>
          <cell r="N26">
            <v>0</v>
          </cell>
          <cell r="O26">
            <v>0</v>
          </cell>
          <cell r="P26">
            <v>668.37599999999998</v>
          </cell>
          <cell r="Q26">
            <v>0</v>
          </cell>
          <cell r="R26">
            <v>222.792</v>
          </cell>
          <cell r="S26">
            <v>0</v>
          </cell>
          <cell r="T26">
            <v>55.698</v>
          </cell>
          <cell r="U26">
            <v>1763.77</v>
          </cell>
        </row>
        <row r="27">
          <cell r="A27" t="str">
            <v>KARNATAKA BANK LTD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111.496</v>
          </cell>
          <cell r="N27">
            <v>0</v>
          </cell>
          <cell r="O27">
            <v>0</v>
          </cell>
          <cell r="P27">
            <v>26.064</v>
          </cell>
          <cell r="Q27">
            <v>0</v>
          </cell>
          <cell r="R27">
            <v>8.6880000000000006</v>
          </cell>
          <cell r="S27">
            <v>0</v>
          </cell>
          <cell r="T27">
            <v>2.1720000000000002</v>
          </cell>
          <cell r="U27">
            <v>68.78</v>
          </cell>
        </row>
        <row r="28">
          <cell r="A28" t="str">
            <v>KOTAK MAHINDRA BANK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400.24</v>
          </cell>
          <cell r="I28">
            <v>250.15</v>
          </cell>
          <cell r="J28">
            <v>240.14400000000001</v>
          </cell>
          <cell r="K28">
            <v>890.53399999999999</v>
          </cell>
          <cell r="L28">
            <v>0</v>
          </cell>
          <cell r="M28">
            <v>2062.06</v>
          </cell>
          <cell r="N28">
            <v>0</v>
          </cell>
          <cell r="O28">
            <v>0</v>
          </cell>
          <cell r="P28">
            <v>482.04</v>
          </cell>
          <cell r="Q28">
            <v>0</v>
          </cell>
          <cell r="R28">
            <v>160.68</v>
          </cell>
          <cell r="S28">
            <v>0</v>
          </cell>
          <cell r="T28">
            <v>40.17</v>
          </cell>
          <cell r="U28">
            <v>1272.05</v>
          </cell>
        </row>
        <row r="29">
          <cell r="A29" t="str">
            <v>ORIENTAL BANK OF COMMERCE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266.56</v>
          </cell>
          <cell r="I29">
            <v>166.6</v>
          </cell>
          <cell r="J29">
            <v>159.93600000000001</v>
          </cell>
          <cell r="K29">
            <v>593.096</v>
          </cell>
          <cell r="L29">
            <v>0</v>
          </cell>
          <cell r="M29">
            <v>1787.3240000000001</v>
          </cell>
          <cell r="N29">
            <v>0</v>
          </cell>
          <cell r="O29">
            <v>0</v>
          </cell>
          <cell r="P29">
            <v>417.81599999999997</v>
          </cell>
          <cell r="Q29">
            <v>0</v>
          </cell>
          <cell r="R29">
            <v>139.27199999999999</v>
          </cell>
          <cell r="S29">
            <v>0</v>
          </cell>
          <cell r="T29">
            <v>34.817999999999998</v>
          </cell>
          <cell r="U29">
            <v>1102.57</v>
          </cell>
        </row>
        <row r="30">
          <cell r="A30" t="str">
            <v>PUNJAB AND SIND BANK</v>
          </cell>
          <cell r="B30">
            <v>0</v>
          </cell>
          <cell r="C30">
            <v>0</v>
          </cell>
          <cell r="D30">
            <v>0</v>
          </cell>
          <cell r="E30">
            <v>514</v>
          </cell>
          <cell r="F30">
            <v>321.25</v>
          </cell>
          <cell r="G30">
            <v>308.39999999999998</v>
          </cell>
          <cell r="H30">
            <v>0</v>
          </cell>
          <cell r="I30">
            <v>0</v>
          </cell>
          <cell r="J30">
            <v>0</v>
          </cell>
          <cell r="K30">
            <v>1143.6500000000001</v>
          </cell>
          <cell r="L30">
            <v>2039.576</v>
          </cell>
          <cell r="M30">
            <v>0</v>
          </cell>
          <cell r="N30">
            <v>476.78399999999999</v>
          </cell>
          <cell r="O30">
            <v>158.928</v>
          </cell>
          <cell r="P30">
            <v>0</v>
          </cell>
          <cell r="Q30">
            <v>39.731999999999999</v>
          </cell>
          <cell r="R30">
            <v>0</v>
          </cell>
          <cell r="S30">
            <v>1258.18</v>
          </cell>
          <cell r="T30">
            <v>0</v>
          </cell>
          <cell r="U30">
            <v>0</v>
          </cell>
        </row>
        <row r="31">
          <cell r="A31" t="str">
            <v>PUNJAB NATIONAL BANK</v>
          </cell>
          <cell r="B31">
            <v>0</v>
          </cell>
          <cell r="C31">
            <v>0</v>
          </cell>
          <cell r="D31">
            <v>0</v>
          </cell>
          <cell r="E31">
            <v>2179.92</v>
          </cell>
          <cell r="F31">
            <v>1362.45</v>
          </cell>
          <cell r="G31">
            <v>1307.952</v>
          </cell>
          <cell r="H31">
            <v>0</v>
          </cell>
          <cell r="I31">
            <v>0</v>
          </cell>
          <cell r="J31">
            <v>0</v>
          </cell>
          <cell r="K31">
            <v>4850.3220000000001</v>
          </cell>
          <cell r="L31">
            <v>0</v>
          </cell>
          <cell r="M31">
            <v>200.2</v>
          </cell>
          <cell r="N31">
            <v>0</v>
          </cell>
          <cell r="O31">
            <v>0</v>
          </cell>
          <cell r="P31">
            <v>46.8</v>
          </cell>
          <cell r="Q31">
            <v>0</v>
          </cell>
          <cell r="R31">
            <v>15.6</v>
          </cell>
          <cell r="S31">
            <v>0</v>
          </cell>
          <cell r="T31">
            <v>3.9</v>
          </cell>
          <cell r="U31">
            <v>123.5</v>
          </cell>
        </row>
        <row r="32">
          <cell r="A32" t="str">
            <v>SOUTH INDIAN BANK</v>
          </cell>
          <cell r="B32">
            <v>0</v>
          </cell>
          <cell r="C32">
            <v>0</v>
          </cell>
          <cell r="D32">
            <v>0</v>
          </cell>
          <cell r="E32">
            <v>492</v>
          </cell>
          <cell r="F32">
            <v>307.5</v>
          </cell>
          <cell r="G32">
            <v>295.2</v>
          </cell>
          <cell r="H32">
            <v>0</v>
          </cell>
          <cell r="I32">
            <v>0</v>
          </cell>
          <cell r="J32">
            <v>0</v>
          </cell>
          <cell r="K32">
            <v>1094.7</v>
          </cell>
          <cell r="L32">
            <v>0</v>
          </cell>
          <cell r="M32">
            <v>2294.6</v>
          </cell>
          <cell r="N32">
            <v>0</v>
          </cell>
          <cell r="O32">
            <v>0</v>
          </cell>
          <cell r="P32">
            <v>536.4</v>
          </cell>
          <cell r="Q32">
            <v>0</v>
          </cell>
          <cell r="R32">
            <v>178.8</v>
          </cell>
          <cell r="S32">
            <v>0</v>
          </cell>
          <cell r="T32">
            <v>44.7</v>
          </cell>
          <cell r="U32">
            <v>1415.5</v>
          </cell>
        </row>
        <row r="33">
          <cell r="A33" t="str">
            <v>STANDARD CHARTERED BANK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189.11199999999999</v>
          </cell>
          <cell r="N33">
            <v>0</v>
          </cell>
          <cell r="O33">
            <v>0</v>
          </cell>
          <cell r="P33">
            <v>44.207999999999998</v>
          </cell>
          <cell r="Q33">
            <v>0</v>
          </cell>
          <cell r="R33">
            <v>14.736000000000001</v>
          </cell>
          <cell r="S33">
            <v>0</v>
          </cell>
          <cell r="T33">
            <v>3.6840000000000002</v>
          </cell>
          <cell r="U33">
            <v>116.66</v>
          </cell>
        </row>
        <row r="34">
          <cell r="A34" t="str">
            <v>STATE BANK OF BIKANER AND JAIPUR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616.61599999999999</v>
          </cell>
          <cell r="N34">
            <v>0</v>
          </cell>
          <cell r="O34">
            <v>0</v>
          </cell>
          <cell r="P34">
            <v>144.14400000000001</v>
          </cell>
          <cell r="Q34">
            <v>0</v>
          </cell>
          <cell r="R34">
            <v>48.048000000000002</v>
          </cell>
          <cell r="S34">
            <v>0</v>
          </cell>
          <cell r="T34">
            <v>12.012</v>
          </cell>
          <cell r="U34">
            <v>380.38</v>
          </cell>
        </row>
        <row r="35">
          <cell r="A35" t="str">
            <v>STATE BANK OF HYDERABAD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137.44</v>
          </cell>
          <cell r="I35">
            <v>85.9</v>
          </cell>
          <cell r="J35">
            <v>82.463999999999999</v>
          </cell>
          <cell r="K35">
            <v>305.80399999999997</v>
          </cell>
          <cell r="L35">
            <v>0</v>
          </cell>
          <cell r="M35">
            <v>3777.9279999999999</v>
          </cell>
          <cell r="N35">
            <v>0</v>
          </cell>
          <cell r="O35">
            <v>0</v>
          </cell>
          <cell r="P35">
            <v>883.15200000000004</v>
          </cell>
          <cell r="Q35">
            <v>0</v>
          </cell>
          <cell r="R35">
            <v>294.38400000000001</v>
          </cell>
          <cell r="S35">
            <v>0</v>
          </cell>
          <cell r="T35">
            <v>73.596000000000004</v>
          </cell>
          <cell r="U35">
            <v>2330.54</v>
          </cell>
        </row>
        <row r="36">
          <cell r="A36" t="str">
            <v>STATE BANK OF INDIA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6735.84</v>
          </cell>
          <cell r="I36">
            <v>4209.8999999999996</v>
          </cell>
          <cell r="J36">
            <v>4041.5039999999999</v>
          </cell>
          <cell r="K36">
            <v>14987.244000000001</v>
          </cell>
          <cell r="L36">
            <v>35354.088000000003</v>
          </cell>
          <cell r="M36">
            <v>0</v>
          </cell>
          <cell r="N36">
            <v>8264.5920000000006</v>
          </cell>
          <cell r="O36">
            <v>2754.864</v>
          </cell>
          <cell r="P36">
            <v>0</v>
          </cell>
          <cell r="Q36">
            <v>688.71600000000001</v>
          </cell>
          <cell r="R36">
            <v>0</v>
          </cell>
          <cell r="S36">
            <v>21809.34</v>
          </cell>
          <cell r="T36">
            <v>0</v>
          </cell>
          <cell r="U36">
            <v>0</v>
          </cell>
        </row>
        <row r="37">
          <cell r="A37" t="str">
            <v>STATE BANK OF MYSORE</v>
          </cell>
          <cell r="B37">
            <v>0</v>
          </cell>
          <cell r="C37">
            <v>0</v>
          </cell>
          <cell r="D37">
            <v>0</v>
          </cell>
          <cell r="E37">
            <v>306.08</v>
          </cell>
          <cell r="F37">
            <v>191.3</v>
          </cell>
          <cell r="G37">
            <v>183.648</v>
          </cell>
          <cell r="H37">
            <v>0</v>
          </cell>
          <cell r="I37">
            <v>0</v>
          </cell>
          <cell r="J37">
            <v>0</v>
          </cell>
          <cell r="K37">
            <v>681.02800000000002</v>
          </cell>
          <cell r="L37">
            <v>0</v>
          </cell>
          <cell r="M37">
            <v>538.07600000000002</v>
          </cell>
          <cell r="N37">
            <v>0</v>
          </cell>
          <cell r="O37">
            <v>0</v>
          </cell>
          <cell r="P37">
            <v>125.78400000000001</v>
          </cell>
          <cell r="Q37">
            <v>0</v>
          </cell>
          <cell r="R37">
            <v>41.927999999999997</v>
          </cell>
          <cell r="S37">
            <v>0</v>
          </cell>
          <cell r="T37">
            <v>10.481999999999999</v>
          </cell>
          <cell r="U37">
            <v>331.93</v>
          </cell>
        </row>
        <row r="38">
          <cell r="A38" t="str">
            <v>STATE BANK OF PATIALA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403.68</v>
          </cell>
          <cell r="I38">
            <v>252.3</v>
          </cell>
          <cell r="J38">
            <v>242.208</v>
          </cell>
          <cell r="K38">
            <v>898.18799999999999</v>
          </cell>
          <cell r="L38">
            <v>0</v>
          </cell>
          <cell r="M38">
            <v>463.84800000000001</v>
          </cell>
          <cell r="N38">
            <v>0</v>
          </cell>
          <cell r="O38">
            <v>0</v>
          </cell>
          <cell r="P38">
            <v>108.432</v>
          </cell>
          <cell r="Q38">
            <v>0</v>
          </cell>
          <cell r="R38">
            <v>36.143999999999998</v>
          </cell>
          <cell r="S38">
            <v>0</v>
          </cell>
          <cell r="T38">
            <v>9.0359999999999996</v>
          </cell>
          <cell r="U38">
            <v>286.14</v>
          </cell>
        </row>
        <row r="39">
          <cell r="A39" t="str">
            <v>STATE BANK OF TRAVANCORE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61.292000000000002</v>
          </cell>
          <cell r="N39">
            <v>0</v>
          </cell>
          <cell r="O39">
            <v>0</v>
          </cell>
          <cell r="P39">
            <v>14.327999999999999</v>
          </cell>
          <cell r="Q39">
            <v>0</v>
          </cell>
          <cell r="R39">
            <v>4.7759999999999998</v>
          </cell>
          <cell r="S39">
            <v>0</v>
          </cell>
          <cell r="T39">
            <v>1.194</v>
          </cell>
          <cell r="U39">
            <v>37.81</v>
          </cell>
        </row>
        <row r="40">
          <cell r="A40" t="str">
            <v>TAMILNAD MERCANTILE BANK LTD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266.11200000000002</v>
          </cell>
          <cell r="N40">
            <v>0</v>
          </cell>
          <cell r="O40">
            <v>0</v>
          </cell>
          <cell r="P40">
            <v>62.207999999999998</v>
          </cell>
          <cell r="Q40">
            <v>0</v>
          </cell>
          <cell r="R40">
            <v>20.736000000000001</v>
          </cell>
          <cell r="S40">
            <v>0</v>
          </cell>
          <cell r="T40">
            <v>5.1840000000000002</v>
          </cell>
          <cell r="U40">
            <v>164.16</v>
          </cell>
        </row>
        <row r="41">
          <cell r="A41" t="str">
            <v>THE FEDERAL BANK LTD</v>
          </cell>
          <cell r="B41">
            <v>0</v>
          </cell>
          <cell r="C41">
            <v>0</v>
          </cell>
          <cell r="D41">
            <v>0</v>
          </cell>
          <cell r="E41">
            <v>709.12</v>
          </cell>
          <cell r="F41">
            <v>443.2</v>
          </cell>
          <cell r="G41">
            <v>425.47199999999998</v>
          </cell>
          <cell r="H41">
            <v>0</v>
          </cell>
          <cell r="I41">
            <v>0</v>
          </cell>
          <cell r="J41">
            <v>0</v>
          </cell>
          <cell r="K41">
            <v>1577.7919999999999</v>
          </cell>
          <cell r="L41">
            <v>0</v>
          </cell>
          <cell r="M41">
            <v>2477.2440000000001</v>
          </cell>
          <cell r="N41">
            <v>0</v>
          </cell>
          <cell r="O41">
            <v>0</v>
          </cell>
          <cell r="P41">
            <v>579.096</v>
          </cell>
          <cell r="Q41">
            <v>0</v>
          </cell>
          <cell r="R41">
            <v>193.03200000000001</v>
          </cell>
          <cell r="S41">
            <v>0</v>
          </cell>
          <cell r="T41">
            <v>48.258000000000003</v>
          </cell>
          <cell r="U41">
            <v>1528.17</v>
          </cell>
        </row>
        <row r="42">
          <cell r="A42" t="str">
            <v>THE JAMMU AND KASHMIR BANK LTD</v>
          </cell>
          <cell r="B42">
            <v>0</v>
          </cell>
          <cell r="C42">
            <v>0</v>
          </cell>
          <cell r="D42">
            <v>0</v>
          </cell>
          <cell r="E42">
            <v>336.56</v>
          </cell>
          <cell r="F42">
            <v>210.35</v>
          </cell>
          <cell r="G42">
            <v>201.93600000000001</v>
          </cell>
          <cell r="H42">
            <v>0</v>
          </cell>
          <cell r="I42">
            <v>0</v>
          </cell>
          <cell r="J42">
            <v>0</v>
          </cell>
          <cell r="K42">
            <v>748.846</v>
          </cell>
          <cell r="L42">
            <v>0</v>
          </cell>
          <cell r="M42">
            <v>1221.836</v>
          </cell>
          <cell r="N42">
            <v>0</v>
          </cell>
          <cell r="O42">
            <v>0</v>
          </cell>
          <cell r="P42">
            <v>285.62400000000002</v>
          </cell>
          <cell r="Q42">
            <v>0</v>
          </cell>
          <cell r="R42">
            <v>95.207999999999998</v>
          </cell>
          <cell r="S42">
            <v>0</v>
          </cell>
          <cell r="T42">
            <v>23.802</v>
          </cell>
          <cell r="U42">
            <v>753.73</v>
          </cell>
        </row>
        <row r="43">
          <cell r="A43" t="str">
            <v>THE NAINITAL BANK LIMITED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3.36</v>
          </cell>
          <cell r="I43">
            <v>2.1</v>
          </cell>
          <cell r="J43">
            <v>2.016</v>
          </cell>
          <cell r="K43">
            <v>7.476</v>
          </cell>
          <cell r="L43">
            <v>0</v>
          </cell>
          <cell r="M43">
            <v>25.564</v>
          </cell>
          <cell r="N43">
            <v>0</v>
          </cell>
          <cell r="O43">
            <v>0</v>
          </cell>
          <cell r="P43">
            <v>5.976</v>
          </cell>
          <cell r="Q43">
            <v>0</v>
          </cell>
          <cell r="R43">
            <v>1.992</v>
          </cell>
          <cell r="S43">
            <v>0</v>
          </cell>
          <cell r="T43">
            <v>0.498</v>
          </cell>
          <cell r="U43">
            <v>15.77</v>
          </cell>
        </row>
        <row r="44">
          <cell r="A44" t="str">
            <v>UCO BANK</v>
          </cell>
          <cell r="B44">
            <v>0</v>
          </cell>
          <cell r="C44">
            <v>0</v>
          </cell>
          <cell r="D44">
            <v>0</v>
          </cell>
          <cell r="E44">
            <v>1212.8800000000001</v>
          </cell>
          <cell r="F44">
            <v>758.05</v>
          </cell>
          <cell r="G44">
            <v>727.72799999999995</v>
          </cell>
          <cell r="H44">
            <v>0</v>
          </cell>
          <cell r="I44">
            <v>0</v>
          </cell>
          <cell r="J44">
            <v>0</v>
          </cell>
          <cell r="K44">
            <v>2698.6579999999999</v>
          </cell>
          <cell r="L44">
            <v>0</v>
          </cell>
          <cell r="M44">
            <v>3190.88</v>
          </cell>
          <cell r="N44">
            <v>0</v>
          </cell>
          <cell r="O44">
            <v>0</v>
          </cell>
          <cell r="P44">
            <v>745.92</v>
          </cell>
          <cell r="Q44">
            <v>0</v>
          </cell>
          <cell r="R44">
            <v>248.64</v>
          </cell>
          <cell r="S44">
            <v>0</v>
          </cell>
          <cell r="T44">
            <v>62.16</v>
          </cell>
          <cell r="U44">
            <v>1968.4</v>
          </cell>
        </row>
        <row r="45">
          <cell r="A45" t="str">
            <v>UNION BANK OF INDIA</v>
          </cell>
          <cell r="B45">
            <v>0</v>
          </cell>
          <cell r="C45">
            <v>0</v>
          </cell>
          <cell r="D45">
            <v>0</v>
          </cell>
          <cell r="E45">
            <v>1467.2</v>
          </cell>
          <cell r="F45">
            <v>917</v>
          </cell>
          <cell r="G45">
            <v>880.32</v>
          </cell>
          <cell r="H45">
            <v>0</v>
          </cell>
          <cell r="I45">
            <v>0</v>
          </cell>
          <cell r="J45">
            <v>0</v>
          </cell>
          <cell r="K45">
            <v>3264.52</v>
          </cell>
          <cell r="L45">
            <v>0</v>
          </cell>
          <cell r="M45">
            <v>4024.328</v>
          </cell>
          <cell r="N45">
            <v>0</v>
          </cell>
          <cell r="O45">
            <v>0</v>
          </cell>
          <cell r="P45">
            <v>940.75199999999995</v>
          </cell>
          <cell r="Q45">
            <v>0</v>
          </cell>
          <cell r="R45">
            <v>313.584</v>
          </cell>
          <cell r="S45">
            <v>0</v>
          </cell>
          <cell r="T45">
            <v>78.396000000000001</v>
          </cell>
          <cell r="U45">
            <v>2482.54</v>
          </cell>
        </row>
        <row r="46">
          <cell r="A46" t="str">
            <v>UNITED BANK OF INDIA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381.12</v>
          </cell>
          <cell r="I46">
            <v>238.2</v>
          </cell>
          <cell r="J46">
            <v>228.672</v>
          </cell>
          <cell r="K46">
            <v>847.99199999999996</v>
          </cell>
          <cell r="L46">
            <v>0</v>
          </cell>
          <cell r="M46">
            <v>2094.7080000000001</v>
          </cell>
          <cell r="N46">
            <v>0</v>
          </cell>
          <cell r="O46">
            <v>0</v>
          </cell>
          <cell r="P46">
            <v>489.67200000000003</v>
          </cell>
          <cell r="Q46">
            <v>0</v>
          </cell>
          <cell r="R46">
            <v>163.22399999999999</v>
          </cell>
          <cell r="S46">
            <v>0</v>
          </cell>
          <cell r="T46">
            <v>40.805999999999997</v>
          </cell>
          <cell r="U46">
            <v>1292.19</v>
          </cell>
        </row>
        <row r="47">
          <cell r="A47" t="str">
            <v>VIJAYA BANK</v>
          </cell>
          <cell r="B47">
            <v>0</v>
          </cell>
          <cell r="C47">
            <v>0</v>
          </cell>
          <cell r="D47">
            <v>0</v>
          </cell>
          <cell r="E47">
            <v>612.96</v>
          </cell>
          <cell r="F47">
            <v>383.1</v>
          </cell>
          <cell r="G47">
            <v>367.77600000000001</v>
          </cell>
          <cell r="H47">
            <v>0</v>
          </cell>
          <cell r="I47">
            <v>0</v>
          </cell>
          <cell r="J47">
            <v>0</v>
          </cell>
          <cell r="K47">
            <v>1363.836</v>
          </cell>
          <cell r="L47">
            <v>0</v>
          </cell>
          <cell r="M47">
            <v>2201.8919999999998</v>
          </cell>
          <cell r="N47">
            <v>0</v>
          </cell>
          <cell r="O47">
            <v>0</v>
          </cell>
          <cell r="P47">
            <v>514.72799999999995</v>
          </cell>
          <cell r="Q47">
            <v>0</v>
          </cell>
          <cell r="R47">
            <v>171.57599999999999</v>
          </cell>
          <cell r="S47">
            <v>0</v>
          </cell>
          <cell r="T47">
            <v>42.893999999999998</v>
          </cell>
          <cell r="U47">
            <v>1358.31</v>
          </cell>
        </row>
        <row r="48">
          <cell r="A48" t="str">
            <v>YES BANK LTD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324.39999999999998</v>
          </cell>
          <cell r="I48">
            <v>202.75</v>
          </cell>
          <cell r="J48">
            <v>194.64</v>
          </cell>
          <cell r="K48">
            <v>721.79</v>
          </cell>
          <cell r="L48">
            <v>0</v>
          </cell>
          <cell r="M48">
            <v>2318.3159999999998</v>
          </cell>
          <cell r="N48">
            <v>0</v>
          </cell>
          <cell r="O48">
            <v>0</v>
          </cell>
          <cell r="P48">
            <v>541.94399999999996</v>
          </cell>
          <cell r="Q48">
            <v>0</v>
          </cell>
          <cell r="R48">
            <v>180.648</v>
          </cell>
          <cell r="S48">
            <v>0</v>
          </cell>
          <cell r="T48">
            <v>45.161999999999999</v>
          </cell>
          <cell r="U48">
            <v>1430.13</v>
          </cell>
        </row>
        <row r="49">
          <cell r="A49" t="str">
            <v>Grand Total</v>
          </cell>
          <cell r="B49">
            <v>5850.4</v>
          </cell>
          <cell r="C49">
            <v>3656.5</v>
          </cell>
          <cell r="D49">
            <v>3510.24</v>
          </cell>
          <cell r="E49">
            <v>15987.2</v>
          </cell>
          <cell r="F49">
            <v>9992</v>
          </cell>
          <cell r="G49">
            <v>9592.32</v>
          </cell>
          <cell r="H49">
            <v>18162.400000000001</v>
          </cell>
          <cell r="I49">
            <v>11351.5</v>
          </cell>
          <cell r="J49">
            <v>10897.44</v>
          </cell>
          <cell r="K49">
            <v>89000</v>
          </cell>
          <cell r="L49">
            <v>58267.44</v>
          </cell>
          <cell r="M49">
            <v>95732.56</v>
          </cell>
          <cell r="N49">
            <v>13620.96</v>
          </cell>
          <cell r="O49">
            <v>4540.32</v>
          </cell>
          <cell r="P49">
            <v>22379.040000000001</v>
          </cell>
          <cell r="Q49">
            <v>1135.08</v>
          </cell>
          <cell r="R49">
            <v>7459.68</v>
          </cell>
          <cell r="S49">
            <v>35944.199999999997</v>
          </cell>
          <cell r="T49">
            <v>1864.92</v>
          </cell>
          <cell r="U49">
            <v>59055.8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6"/>
  <sheetViews>
    <sheetView zoomScale="80" zoomScaleNormal="80" workbookViewId="0">
      <selection sqref="A1:XFD1048576"/>
    </sheetView>
  </sheetViews>
  <sheetFormatPr defaultColWidth="0" defaultRowHeight="14.25" customHeight="1" zeroHeight="1" x14ac:dyDescent="0.2"/>
  <cols>
    <col min="1" max="1" width="7.140625" style="1" customWidth="1"/>
    <col min="2" max="2" width="22.5703125" style="11" customWidth="1"/>
    <col min="3" max="11" width="8.85546875" style="1" customWidth="1"/>
    <col min="12" max="12" width="12.42578125" style="1" customWidth="1"/>
    <col min="13" max="22" width="8.7109375" style="1" customWidth="1"/>
    <col min="23" max="23" width="12.42578125" style="1" customWidth="1"/>
    <col min="24" max="24" width="10.5703125" style="1" customWidth="1"/>
    <col min="25" max="25" width="0" style="1" hidden="1" customWidth="1"/>
    <col min="26" max="16384" width="8.85546875" style="1" hidden="1"/>
  </cols>
  <sheetData>
    <row r="1" spans="1:24" x14ac:dyDescent="0.2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</row>
    <row r="2" spans="1:24" x14ac:dyDescent="0.2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</row>
    <row r="3" spans="1:24" x14ac:dyDescent="0.2">
      <c r="A3" s="19" t="s">
        <v>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20"/>
      <c r="P3" s="20"/>
      <c r="Q3" s="20"/>
      <c r="R3" s="20"/>
      <c r="S3" s="20"/>
      <c r="T3" s="20"/>
      <c r="U3" s="20"/>
      <c r="V3" s="20"/>
      <c r="W3" s="20"/>
      <c r="X3" s="20"/>
    </row>
    <row r="4" spans="1:24" x14ac:dyDescent="0.2">
      <c r="A4" s="19" t="s">
        <v>3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20"/>
      <c r="P4" s="20"/>
      <c r="Q4" s="20"/>
      <c r="R4" s="20"/>
      <c r="S4" s="20"/>
      <c r="T4" s="20"/>
      <c r="U4" s="20"/>
      <c r="V4" s="20"/>
      <c r="W4" s="20"/>
      <c r="X4" s="20"/>
    </row>
    <row r="5" spans="1:24" x14ac:dyDescent="0.2">
      <c r="A5" s="21" t="s">
        <v>4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</row>
    <row r="6" spans="1:24" x14ac:dyDescent="0.2">
      <c r="A6" s="21" t="s">
        <v>5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</row>
    <row r="7" spans="1:24" ht="39" customHeight="1" x14ac:dyDescent="0.2">
      <c r="A7" s="2" t="s">
        <v>6</v>
      </c>
      <c r="B7" s="3" t="s">
        <v>7</v>
      </c>
      <c r="C7" s="17" t="s">
        <v>8</v>
      </c>
      <c r="D7" s="17"/>
      <c r="E7" s="17"/>
      <c r="F7" s="17"/>
      <c r="G7" s="17"/>
      <c r="H7" s="17"/>
      <c r="I7" s="17"/>
      <c r="J7" s="17"/>
      <c r="K7" s="17"/>
      <c r="L7" s="4" t="s">
        <v>9</v>
      </c>
      <c r="M7" s="17" t="s">
        <v>10</v>
      </c>
      <c r="N7" s="17"/>
      <c r="O7" s="17"/>
      <c r="P7" s="17"/>
      <c r="Q7" s="17"/>
      <c r="R7" s="17"/>
      <c r="S7" s="17"/>
      <c r="T7" s="17"/>
      <c r="U7" s="17"/>
      <c r="V7" s="17"/>
      <c r="W7" s="4" t="s">
        <v>11</v>
      </c>
      <c r="X7" s="4" t="s">
        <v>12</v>
      </c>
    </row>
    <row r="8" spans="1:24" ht="28.5" x14ac:dyDescent="0.2">
      <c r="A8" s="2" t="s">
        <v>13</v>
      </c>
      <c r="B8" s="3" t="s">
        <v>14</v>
      </c>
      <c r="C8" s="18" t="s">
        <v>15</v>
      </c>
      <c r="D8" s="18"/>
      <c r="E8" s="18"/>
      <c r="F8" s="18"/>
      <c r="G8" s="18"/>
      <c r="H8" s="18"/>
      <c r="I8" s="18"/>
      <c r="J8" s="18"/>
      <c r="K8" s="18"/>
      <c r="L8" s="4" t="s">
        <v>16</v>
      </c>
      <c r="M8" s="3"/>
      <c r="N8" s="3"/>
      <c r="O8" s="3"/>
      <c r="P8" s="3"/>
      <c r="Q8" s="3"/>
      <c r="R8" s="3"/>
      <c r="S8" s="3"/>
      <c r="T8" s="3"/>
      <c r="U8" s="3"/>
      <c r="V8" s="3"/>
      <c r="W8" s="4" t="s">
        <v>17</v>
      </c>
      <c r="X8" s="4" t="s">
        <v>18</v>
      </c>
    </row>
    <row r="9" spans="1:24" x14ac:dyDescent="0.2">
      <c r="A9" s="2"/>
      <c r="B9" s="3"/>
      <c r="C9" s="5">
        <v>2.2499999999999999E-2</v>
      </c>
      <c r="D9" s="5">
        <v>2.5000000000000001E-2</v>
      </c>
      <c r="E9" s="5">
        <v>2.75E-2</v>
      </c>
      <c r="F9" s="5">
        <v>3.2500000000000001E-2</v>
      </c>
      <c r="G9" s="5">
        <v>3.5000000000000003E-2</v>
      </c>
      <c r="H9" s="5">
        <v>3.7499999999999999E-2</v>
      </c>
      <c r="I9" s="5">
        <v>4.2500000000000003E-2</v>
      </c>
      <c r="J9" s="5">
        <v>4.4999999999999998E-2</v>
      </c>
      <c r="K9" s="5">
        <v>4.7500000000000001E-2</v>
      </c>
      <c r="L9" s="4"/>
      <c r="M9" s="5">
        <v>1.2500000000000001E-2</v>
      </c>
      <c r="N9" s="5">
        <v>2.2499999999999999E-2</v>
      </c>
      <c r="O9" s="5">
        <v>2.4E-2</v>
      </c>
      <c r="P9" s="5">
        <v>2.6499999999999999E-2</v>
      </c>
      <c r="Q9" s="5">
        <v>3.4000000000000002E-2</v>
      </c>
      <c r="R9" s="5">
        <v>3.5000000000000003E-2</v>
      </c>
      <c r="S9" s="5">
        <v>3.6499999999999998E-2</v>
      </c>
      <c r="T9" s="5">
        <v>3.7499999999999999E-2</v>
      </c>
      <c r="U9" s="5">
        <v>4.4999999999999998E-2</v>
      </c>
      <c r="V9" s="5">
        <v>4.7500000000000001E-2</v>
      </c>
      <c r="W9" s="6"/>
      <c r="X9" s="6"/>
    </row>
    <row r="10" spans="1:24" x14ac:dyDescent="0.2">
      <c r="A10" s="2">
        <v>1</v>
      </c>
      <c r="B10" s="3" t="s">
        <v>19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6"/>
      <c r="X10" s="6"/>
    </row>
    <row r="11" spans="1:24" x14ac:dyDescent="0.2">
      <c r="A11" s="2"/>
      <c r="B11" s="3" t="s">
        <v>20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942</v>
      </c>
      <c r="J11" s="2">
        <v>514</v>
      </c>
      <c r="K11" s="2">
        <v>685</v>
      </c>
      <c r="L11" s="2">
        <v>2142</v>
      </c>
      <c r="M11" s="2">
        <v>0</v>
      </c>
      <c r="N11" s="2">
        <v>1692</v>
      </c>
      <c r="O11" s="2">
        <v>0</v>
      </c>
      <c r="P11" s="2">
        <v>0</v>
      </c>
      <c r="Q11" s="2">
        <v>458</v>
      </c>
      <c r="R11" s="2">
        <v>0</v>
      </c>
      <c r="S11" s="2">
        <v>159</v>
      </c>
      <c r="T11" s="2">
        <v>0</v>
      </c>
      <c r="U11" s="2">
        <v>40</v>
      </c>
      <c r="V11" s="2">
        <v>189</v>
      </c>
      <c r="W11" s="2">
        <v>2537</v>
      </c>
      <c r="X11" s="2">
        <v>4679</v>
      </c>
    </row>
    <row r="12" spans="1:24" x14ac:dyDescent="0.2">
      <c r="A12" s="2">
        <v>2</v>
      </c>
      <c r="B12" s="3" t="s">
        <v>21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x14ac:dyDescent="0.2">
      <c r="A13" s="2"/>
      <c r="B13" s="3" t="s">
        <v>22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118</v>
      </c>
      <c r="J13" s="2">
        <v>64</v>
      </c>
      <c r="K13" s="2">
        <v>86</v>
      </c>
      <c r="L13" s="2">
        <v>268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268</v>
      </c>
    </row>
    <row r="14" spans="1:24" x14ac:dyDescent="0.2">
      <c r="A14" s="2">
        <v>3</v>
      </c>
      <c r="B14" s="3" t="s">
        <v>23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x14ac:dyDescent="0.2">
      <c r="A15" s="2"/>
      <c r="B15" s="3" t="s">
        <v>24</v>
      </c>
      <c r="C15" s="2">
        <v>0</v>
      </c>
      <c r="D15" s="2">
        <v>0</v>
      </c>
      <c r="E15" s="2">
        <v>0</v>
      </c>
      <c r="F15" s="2">
        <v>4433</v>
      </c>
      <c r="G15" s="2">
        <v>2418</v>
      </c>
      <c r="H15" s="2">
        <v>3224</v>
      </c>
      <c r="I15" s="2">
        <v>0</v>
      </c>
      <c r="J15" s="2">
        <v>0</v>
      </c>
      <c r="K15" s="2">
        <v>0</v>
      </c>
      <c r="L15" s="2">
        <v>10074</v>
      </c>
      <c r="M15" s="2">
        <v>0</v>
      </c>
      <c r="N15" s="2">
        <v>14768</v>
      </c>
      <c r="O15" s="2">
        <v>0</v>
      </c>
      <c r="P15" s="2">
        <v>0</v>
      </c>
      <c r="Q15" s="2">
        <v>3996</v>
      </c>
      <c r="R15" s="2">
        <v>0</v>
      </c>
      <c r="S15" s="2">
        <v>1390</v>
      </c>
      <c r="T15" s="2">
        <v>0</v>
      </c>
      <c r="U15" s="2">
        <v>347</v>
      </c>
      <c r="V15" s="2">
        <v>1651</v>
      </c>
      <c r="W15" s="2">
        <v>22152</v>
      </c>
      <c r="X15" s="2">
        <v>32226</v>
      </c>
    </row>
    <row r="16" spans="1:24" x14ac:dyDescent="0.2">
      <c r="A16" s="2">
        <v>4</v>
      </c>
      <c r="B16" s="3" t="s">
        <v>25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x14ac:dyDescent="0.2">
      <c r="A17" s="2"/>
      <c r="B17" s="3" t="s">
        <v>26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2636</v>
      </c>
      <c r="J17" s="2">
        <v>1438</v>
      </c>
      <c r="K17" s="2">
        <v>1917</v>
      </c>
      <c r="L17" s="2">
        <v>5990</v>
      </c>
      <c r="M17" s="2">
        <v>0</v>
      </c>
      <c r="N17" s="2">
        <v>7327</v>
      </c>
      <c r="O17" s="2">
        <v>0</v>
      </c>
      <c r="P17" s="2">
        <v>0</v>
      </c>
      <c r="Q17" s="2">
        <v>1983</v>
      </c>
      <c r="R17" s="2">
        <v>0</v>
      </c>
      <c r="S17" s="2">
        <v>690</v>
      </c>
      <c r="T17" s="2">
        <v>0</v>
      </c>
      <c r="U17" s="2">
        <v>172</v>
      </c>
      <c r="V17" s="2">
        <v>819</v>
      </c>
      <c r="W17" s="2">
        <v>10991</v>
      </c>
      <c r="X17" s="2">
        <v>16981</v>
      </c>
    </row>
    <row r="18" spans="1:24" x14ac:dyDescent="0.2">
      <c r="A18" s="2">
        <v>5</v>
      </c>
      <c r="B18" s="3" t="s">
        <v>27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x14ac:dyDescent="0.2">
      <c r="A19" s="2"/>
      <c r="B19" s="3" t="s">
        <v>28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2159</v>
      </c>
      <c r="J19" s="2">
        <v>1178</v>
      </c>
      <c r="K19" s="2">
        <v>1570</v>
      </c>
      <c r="L19" s="2">
        <v>4907</v>
      </c>
      <c r="M19" s="2">
        <v>0</v>
      </c>
      <c r="N19" s="2">
        <v>126</v>
      </c>
      <c r="O19" s="2">
        <v>0</v>
      </c>
      <c r="P19" s="2">
        <v>0</v>
      </c>
      <c r="Q19" s="2">
        <v>34</v>
      </c>
      <c r="R19" s="2">
        <v>0</v>
      </c>
      <c r="S19" s="2">
        <v>12</v>
      </c>
      <c r="T19" s="2">
        <v>0</v>
      </c>
      <c r="U19" s="2">
        <v>3</v>
      </c>
      <c r="V19" s="2">
        <v>14</v>
      </c>
      <c r="W19" s="2">
        <v>190</v>
      </c>
      <c r="X19" s="2">
        <v>5096</v>
      </c>
    </row>
    <row r="20" spans="1:24" x14ac:dyDescent="0.2">
      <c r="A20" s="2">
        <v>6</v>
      </c>
      <c r="B20" s="3" t="s">
        <v>29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x14ac:dyDescent="0.2">
      <c r="A21" s="2"/>
      <c r="B21" s="3" t="s">
        <v>30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710</v>
      </c>
      <c r="J21" s="2">
        <v>387</v>
      </c>
      <c r="K21" s="2">
        <v>517</v>
      </c>
      <c r="L21" s="2">
        <v>1614</v>
      </c>
      <c r="M21" s="2">
        <v>0</v>
      </c>
      <c r="N21" s="2">
        <v>1473</v>
      </c>
      <c r="O21" s="2">
        <v>0</v>
      </c>
      <c r="P21" s="2">
        <v>0</v>
      </c>
      <c r="Q21" s="2">
        <v>399</v>
      </c>
      <c r="R21" s="2">
        <v>0</v>
      </c>
      <c r="S21" s="2">
        <v>139</v>
      </c>
      <c r="T21" s="2">
        <v>0</v>
      </c>
      <c r="U21" s="2">
        <v>35</v>
      </c>
      <c r="V21" s="2">
        <v>165</v>
      </c>
      <c r="W21" s="2">
        <v>2209</v>
      </c>
      <c r="X21" s="2">
        <v>3824</v>
      </c>
    </row>
    <row r="22" spans="1:24" x14ac:dyDescent="0.2">
      <c r="A22" s="2">
        <v>7</v>
      </c>
      <c r="B22" s="3" t="s">
        <v>31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24" x14ac:dyDescent="0.2">
      <c r="A23" s="2"/>
      <c r="B23" s="3" t="s">
        <v>32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5</v>
      </c>
      <c r="J23" s="2">
        <v>3</v>
      </c>
      <c r="K23" s="2">
        <v>3</v>
      </c>
      <c r="L23" s="2">
        <v>11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v>0</v>
      </c>
      <c r="X23" s="2">
        <v>11</v>
      </c>
    </row>
    <row r="24" spans="1:24" x14ac:dyDescent="0.2">
      <c r="A24" s="2">
        <v>8</v>
      </c>
      <c r="B24" s="3" t="s">
        <v>33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1:24" x14ac:dyDescent="0.2">
      <c r="A25" s="2"/>
      <c r="B25" s="3" t="s">
        <v>34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2542</v>
      </c>
      <c r="J25" s="2">
        <v>1387</v>
      </c>
      <c r="K25" s="2">
        <v>1849</v>
      </c>
      <c r="L25" s="2">
        <v>5777</v>
      </c>
      <c r="M25" s="2">
        <v>0</v>
      </c>
      <c r="N25" s="2">
        <v>168</v>
      </c>
      <c r="O25" s="2">
        <v>0</v>
      </c>
      <c r="P25" s="2">
        <v>0</v>
      </c>
      <c r="Q25" s="2">
        <v>45</v>
      </c>
      <c r="R25" s="2">
        <v>0</v>
      </c>
      <c r="S25" s="2">
        <v>16</v>
      </c>
      <c r="T25" s="2">
        <v>0</v>
      </c>
      <c r="U25" s="2">
        <v>4</v>
      </c>
      <c r="V25" s="2">
        <v>19</v>
      </c>
      <c r="W25" s="2">
        <v>252</v>
      </c>
      <c r="X25" s="2">
        <v>6029</v>
      </c>
    </row>
    <row r="26" spans="1:24" x14ac:dyDescent="0.2">
      <c r="A26" s="2">
        <v>9</v>
      </c>
      <c r="B26" s="3" t="s">
        <v>35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x14ac:dyDescent="0.2">
      <c r="A27" s="2"/>
      <c r="B27" s="3" t="s">
        <v>36</v>
      </c>
      <c r="C27" s="2">
        <v>0</v>
      </c>
      <c r="D27" s="2">
        <v>0</v>
      </c>
      <c r="E27" s="2">
        <v>0</v>
      </c>
      <c r="F27" s="2">
        <v>1777</v>
      </c>
      <c r="G27" s="2">
        <v>969</v>
      </c>
      <c r="H27" s="2">
        <v>1292</v>
      </c>
      <c r="I27" s="2">
        <v>0</v>
      </c>
      <c r="J27" s="2">
        <v>0</v>
      </c>
      <c r="K27" s="2">
        <v>0</v>
      </c>
      <c r="L27" s="2">
        <v>4038</v>
      </c>
      <c r="M27" s="2">
        <v>0</v>
      </c>
      <c r="N27" s="2">
        <v>1689</v>
      </c>
      <c r="O27" s="2">
        <v>0</v>
      </c>
      <c r="P27" s="2">
        <v>0</v>
      </c>
      <c r="Q27" s="2">
        <v>457</v>
      </c>
      <c r="R27" s="2">
        <v>0</v>
      </c>
      <c r="S27" s="2">
        <v>159</v>
      </c>
      <c r="T27" s="2">
        <v>0</v>
      </c>
      <c r="U27" s="2">
        <v>40</v>
      </c>
      <c r="V27" s="2">
        <v>189</v>
      </c>
      <c r="W27" s="2">
        <v>2534</v>
      </c>
      <c r="X27" s="2">
        <v>6571</v>
      </c>
    </row>
    <row r="28" spans="1:24" ht="28.5" x14ac:dyDescent="0.2">
      <c r="A28" s="2">
        <v>10</v>
      </c>
      <c r="B28" s="3" t="s">
        <v>37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ht="28.5" x14ac:dyDescent="0.2">
      <c r="A29" s="2"/>
      <c r="B29" s="3" t="s">
        <v>38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1</v>
      </c>
      <c r="J29" s="2">
        <v>0</v>
      </c>
      <c r="K29" s="2">
        <v>1</v>
      </c>
      <c r="L29" s="2">
        <v>2</v>
      </c>
      <c r="M29" s="2">
        <v>0</v>
      </c>
      <c r="N29" s="2">
        <v>2</v>
      </c>
      <c r="O29" s="2">
        <v>0</v>
      </c>
      <c r="P29" s="2">
        <v>0</v>
      </c>
      <c r="Q29" s="2">
        <v>1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3</v>
      </c>
      <c r="X29" s="2">
        <v>5</v>
      </c>
    </row>
    <row r="30" spans="1:24" x14ac:dyDescent="0.2">
      <c r="A30" s="7" t="s">
        <v>39</v>
      </c>
      <c r="B30" s="3" t="s">
        <v>40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x14ac:dyDescent="0.2">
      <c r="A31" s="2"/>
      <c r="B31" s="3" t="s">
        <v>41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144</v>
      </c>
      <c r="O31" s="2">
        <v>0</v>
      </c>
      <c r="P31" s="2">
        <v>0</v>
      </c>
      <c r="Q31" s="2">
        <v>39</v>
      </c>
      <c r="R31" s="2">
        <v>0</v>
      </c>
      <c r="S31" s="2">
        <v>14</v>
      </c>
      <c r="T31" s="2">
        <v>0</v>
      </c>
      <c r="U31" s="2">
        <v>3</v>
      </c>
      <c r="V31" s="2">
        <v>16</v>
      </c>
      <c r="W31" s="2">
        <v>216</v>
      </c>
      <c r="X31" s="2">
        <v>216</v>
      </c>
    </row>
    <row r="32" spans="1:24" x14ac:dyDescent="0.2">
      <c r="A32" s="2">
        <v>12</v>
      </c>
      <c r="B32" s="3" t="s">
        <v>42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4" x14ac:dyDescent="0.2">
      <c r="A33" s="2"/>
      <c r="B33" s="3" t="s">
        <v>43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2</v>
      </c>
      <c r="J33" s="2">
        <v>1</v>
      </c>
      <c r="K33" s="2">
        <v>1</v>
      </c>
      <c r="L33" s="2">
        <v>4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4</v>
      </c>
    </row>
    <row r="34" spans="1:24" x14ac:dyDescent="0.2">
      <c r="A34" s="2">
        <v>13</v>
      </c>
      <c r="B34" s="3" t="s">
        <v>44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x14ac:dyDescent="0.2">
      <c r="A35" s="2"/>
      <c r="B35" s="3" t="s">
        <v>45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2105</v>
      </c>
      <c r="J35" s="2">
        <v>1148</v>
      </c>
      <c r="K35" s="2">
        <v>1531</v>
      </c>
      <c r="L35" s="2">
        <v>4784</v>
      </c>
      <c r="M35" s="2">
        <v>0</v>
      </c>
      <c r="N35" s="2">
        <v>5128</v>
      </c>
      <c r="O35" s="2">
        <v>0</v>
      </c>
      <c r="P35" s="2">
        <v>0</v>
      </c>
      <c r="Q35" s="2">
        <v>1388</v>
      </c>
      <c r="R35" s="2">
        <v>0</v>
      </c>
      <c r="S35" s="2">
        <v>483</v>
      </c>
      <c r="T35" s="2">
        <v>0</v>
      </c>
      <c r="U35" s="2">
        <v>121</v>
      </c>
      <c r="V35" s="2">
        <v>573</v>
      </c>
      <c r="W35" s="2">
        <v>7692</v>
      </c>
      <c r="X35" s="2">
        <v>12477</v>
      </c>
    </row>
    <row r="36" spans="1:24" x14ac:dyDescent="0.2">
      <c r="A36" s="2">
        <v>14</v>
      </c>
      <c r="B36" s="3" t="s">
        <v>46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 x14ac:dyDescent="0.2">
      <c r="A37" s="2"/>
      <c r="B37" s="3" t="s">
        <v>47</v>
      </c>
      <c r="C37" s="2">
        <v>294</v>
      </c>
      <c r="D37" s="2">
        <v>160</v>
      </c>
      <c r="E37" s="2">
        <v>214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669</v>
      </c>
      <c r="M37" s="2">
        <v>967</v>
      </c>
      <c r="N37" s="2">
        <v>0</v>
      </c>
      <c r="O37" s="2">
        <v>262</v>
      </c>
      <c r="P37" s="2">
        <v>91</v>
      </c>
      <c r="Q37" s="2">
        <v>0</v>
      </c>
      <c r="R37" s="2">
        <v>23</v>
      </c>
      <c r="S37" s="2">
        <v>0</v>
      </c>
      <c r="T37" s="2">
        <v>108</v>
      </c>
      <c r="U37" s="2">
        <v>0</v>
      </c>
      <c r="V37" s="2">
        <v>0</v>
      </c>
      <c r="W37" s="2">
        <v>1450</v>
      </c>
      <c r="X37" s="2">
        <v>2119</v>
      </c>
    </row>
    <row r="38" spans="1:24" x14ac:dyDescent="0.2">
      <c r="A38" s="2">
        <v>15</v>
      </c>
      <c r="B38" s="3" t="s">
        <v>48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1:24" x14ac:dyDescent="0.2">
      <c r="A39" s="2"/>
      <c r="B39" s="3" t="s">
        <v>49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98</v>
      </c>
      <c r="J39" s="2">
        <v>54</v>
      </c>
      <c r="K39" s="2">
        <v>71</v>
      </c>
      <c r="L39" s="2">
        <v>223</v>
      </c>
      <c r="M39" s="2">
        <v>0</v>
      </c>
      <c r="N39" s="2">
        <v>509</v>
      </c>
      <c r="O39" s="2">
        <v>0</v>
      </c>
      <c r="P39" s="2">
        <v>0</v>
      </c>
      <c r="Q39" s="2">
        <v>138</v>
      </c>
      <c r="R39" s="2">
        <v>0</v>
      </c>
      <c r="S39" s="2">
        <v>48</v>
      </c>
      <c r="T39" s="2">
        <v>0</v>
      </c>
      <c r="U39" s="2">
        <v>12</v>
      </c>
      <c r="V39" s="2">
        <v>57</v>
      </c>
      <c r="W39" s="2">
        <v>763</v>
      </c>
      <c r="X39" s="2">
        <v>986</v>
      </c>
    </row>
    <row r="40" spans="1:24" x14ac:dyDescent="0.2">
      <c r="A40" s="2">
        <v>16</v>
      </c>
      <c r="B40" s="3" t="s">
        <v>50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1:24" x14ac:dyDescent="0.2">
      <c r="A41" s="2"/>
      <c r="B41" s="3" t="s">
        <v>51</v>
      </c>
      <c r="C41" s="2">
        <v>0</v>
      </c>
      <c r="D41" s="2">
        <v>0</v>
      </c>
      <c r="E41" s="2">
        <v>0</v>
      </c>
      <c r="F41" s="2">
        <v>1403</v>
      </c>
      <c r="G41" s="2">
        <v>765</v>
      </c>
      <c r="H41" s="2">
        <v>1020</v>
      </c>
      <c r="I41" s="2">
        <v>0</v>
      </c>
      <c r="J41" s="2">
        <v>0</v>
      </c>
      <c r="K41" s="2">
        <v>0</v>
      </c>
      <c r="L41" s="2">
        <v>3188</v>
      </c>
      <c r="M41" s="2">
        <v>0</v>
      </c>
      <c r="N41" s="2">
        <v>2917</v>
      </c>
      <c r="O41" s="2">
        <v>0</v>
      </c>
      <c r="P41" s="2">
        <v>0</v>
      </c>
      <c r="Q41" s="2">
        <v>789</v>
      </c>
      <c r="R41" s="2">
        <v>0</v>
      </c>
      <c r="S41" s="2">
        <v>275</v>
      </c>
      <c r="T41" s="2">
        <v>0</v>
      </c>
      <c r="U41" s="2">
        <v>69</v>
      </c>
      <c r="V41" s="2">
        <v>326</v>
      </c>
      <c r="W41" s="2">
        <v>4376</v>
      </c>
      <c r="X41" s="2">
        <v>7564</v>
      </c>
    </row>
    <row r="42" spans="1:24" x14ac:dyDescent="0.2">
      <c r="A42" s="2">
        <v>17</v>
      </c>
      <c r="B42" s="3" t="s">
        <v>52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1:24" x14ac:dyDescent="0.2">
      <c r="A43" s="2"/>
      <c r="B43" s="3" t="s">
        <v>53</v>
      </c>
      <c r="C43" s="2">
        <v>0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165</v>
      </c>
      <c r="J43" s="2">
        <v>90</v>
      </c>
      <c r="K43" s="2">
        <v>120</v>
      </c>
      <c r="L43" s="2">
        <v>376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376</v>
      </c>
    </row>
    <row r="44" spans="1:24" x14ac:dyDescent="0.2">
      <c r="A44" s="2">
        <v>18</v>
      </c>
      <c r="B44" s="3" t="s">
        <v>54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1:24" x14ac:dyDescent="0.2">
      <c r="A45" s="2"/>
      <c r="B45" s="3" t="s">
        <v>55</v>
      </c>
      <c r="C45" s="2">
        <v>188</v>
      </c>
      <c r="D45" s="2">
        <v>103</v>
      </c>
      <c r="E45" s="2">
        <v>137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428</v>
      </c>
      <c r="M45" s="2">
        <v>0</v>
      </c>
      <c r="N45" s="2">
        <v>203</v>
      </c>
      <c r="O45" s="2">
        <v>0</v>
      </c>
      <c r="P45" s="2">
        <v>0</v>
      </c>
      <c r="Q45" s="2">
        <v>55</v>
      </c>
      <c r="R45" s="2">
        <v>0</v>
      </c>
      <c r="S45" s="2">
        <v>19</v>
      </c>
      <c r="T45" s="2">
        <v>0</v>
      </c>
      <c r="U45" s="2">
        <v>5</v>
      </c>
      <c r="V45" s="2">
        <v>23</v>
      </c>
      <c r="W45" s="2">
        <v>304</v>
      </c>
      <c r="X45" s="2">
        <v>733</v>
      </c>
    </row>
    <row r="46" spans="1:24" x14ac:dyDescent="0.2">
      <c r="A46" s="2">
        <v>19</v>
      </c>
      <c r="B46" s="3" t="s">
        <v>56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1:24" x14ac:dyDescent="0.2">
      <c r="A47" s="2"/>
      <c r="B47" s="3" t="s">
        <v>57</v>
      </c>
      <c r="C47" s="2">
        <v>0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2420</v>
      </c>
      <c r="J47" s="2">
        <v>1320</v>
      </c>
      <c r="K47" s="2">
        <v>1760</v>
      </c>
      <c r="L47" s="2">
        <v>5501</v>
      </c>
      <c r="M47" s="2">
        <v>0</v>
      </c>
      <c r="N47" s="2">
        <v>7107</v>
      </c>
      <c r="O47" s="2">
        <v>0</v>
      </c>
      <c r="P47" s="2">
        <v>0</v>
      </c>
      <c r="Q47" s="2">
        <v>1923</v>
      </c>
      <c r="R47" s="2">
        <v>0</v>
      </c>
      <c r="S47" s="2">
        <v>669</v>
      </c>
      <c r="T47" s="2">
        <v>0</v>
      </c>
      <c r="U47" s="2">
        <v>167</v>
      </c>
      <c r="V47" s="2">
        <v>794</v>
      </c>
      <c r="W47" s="2">
        <v>10660</v>
      </c>
      <c r="X47" s="2">
        <v>16161</v>
      </c>
    </row>
    <row r="48" spans="1:24" x14ac:dyDescent="0.2">
      <c r="A48" s="2">
        <v>20</v>
      </c>
      <c r="B48" s="3" t="s">
        <v>58</v>
      </c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1:24" x14ac:dyDescent="0.2">
      <c r="A49" s="2"/>
      <c r="B49" s="3" t="s">
        <v>59</v>
      </c>
      <c r="C49" s="2">
        <v>0</v>
      </c>
      <c r="D49" s="2">
        <v>0</v>
      </c>
      <c r="E49" s="2">
        <v>0</v>
      </c>
      <c r="F49" s="2">
        <v>5846</v>
      </c>
      <c r="G49" s="2">
        <v>3189</v>
      </c>
      <c r="H49" s="2">
        <v>4252</v>
      </c>
      <c r="I49" s="2">
        <v>0</v>
      </c>
      <c r="J49" s="2">
        <v>0</v>
      </c>
      <c r="K49" s="2">
        <v>0</v>
      </c>
      <c r="L49" s="2">
        <v>13287</v>
      </c>
      <c r="M49" s="2">
        <v>0</v>
      </c>
      <c r="N49" s="2">
        <v>21253</v>
      </c>
      <c r="O49" s="2">
        <v>0</v>
      </c>
      <c r="P49" s="2">
        <v>0</v>
      </c>
      <c r="Q49" s="2">
        <v>5751</v>
      </c>
      <c r="R49" s="2">
        <v>0</v>
      </c>
      <c r="S49" s="2">
        <v>2000</v>
      </c>
      <c r="T49" s="2">
        <v>0</v>
      </c>
      <c r="U49" s="2">
        <v>500</v>
      </c>
      <c r="V49" s="2">
        <v>2375</v>
      </c>
      <c r="W49" s="2">
        <v>31880</v>
      </c>
      <c r="X49" s="2">
        <v>45167</v>
      </c>
    </row>
    <row r="50" spans="1:24" x14ac:dyDescent="0.2">
      <c r="A50" s="2">
        <v>21</v>
      </c>
      <c r="B50" s="3" t="s">
        <v>60</v>
      </c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4" x14ac:dyDescent="0.2">
      <c r="A51" s="2"/>
      <c r="B51" s="3" t="s">
        <v>61</v>
      </c>
      <c r="C51" s="2">
        <v>9170</v>
      </c>
      <c r="D51" s="2">
        <v>5002</v>
      </c>
      <c r="E51" s="2">
        <v>6669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20842</v>
      </c>
      <c r="M51" s="2">
        <v>22076</v>
      </c>
      <c r="N51" s="2">
        <v>0</v>
      </c>
      <c r="O51" s="2">
        <v>5973</v>
      </c>
      <c r="P51" s="2">
        <v>2078</v>
      </c>
      <c r="Q51" s="2">
        <v>0</v>
      </c>
      <c r="R51" s="2">
        <v>519</v>
      </c>
      <c r="S51" s="2">
        <v>0</v>
      </c>
      <c r="T51" s="2">
        <v>2467</v>
      </c>
      <c r="U51" s="2">
        <v>0</v>
      </c>
      <c r="V51" s="2">
        <v>0</v>
      </c>
      <c r="W51" s="2">
        <v>33113</v>
      </c>
      <c r="X51" s="2">
        <v>53955</v>
      </c>
    </row>
    <row r="52" spans="1:24" x14ac:dyDescent="0.2">
      <c r="A52" s="2">
        <v>22</v>
      </c>
      <c r="B52" s="3" t="s">
        <v>62</v>
      </c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1:24" ht="28.5" x14ac:dyDescent="0.2">
      <c r="A53" s="2"/>
      <c r="B53" s="3" t="s">
        <v>63</v>
      </c>
      <c r="C53" s="2">
        <v>0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490</v>
      </c>
      <c r="J53" s="2">
        <v>267</v>
      </c>
      <c r="K53" s="2">
        <v>356</v>
      </c>
      <c r="L53" s="2">
        <v>1113</v>
      </c>
      <c r="M53" s="2">
        <v>0</v>
      </c>
      <c r="N53" s="2">
        <v>3058</v>
      </c>
      <c r="O53" s="2">
        <v>0</v>
      </c>
      <c r="P53" s="2">
        <v>0</v>
      </c>
      <c r="Q53" s="2">
        <v>828</v>
      </c>
      <c r="R53" s="2">
        <v>0</v>
      </c>
      <c r="S53" s="2">
        <v>288</v>
      </c>
      <c r="T53" s="2">
        <v>0</v>
      </c>
      <c r="U53" s="2">
        <v>72</v>
      </c>
      <c r="V53" s="2">
        <v>342</v>
      </c>
      <c r="W53" s="2">
        <v>4587</v>
      </c>
      <c r="X53" s="2">
        <v>5700</v>
      </c>
    </row>
    <row r="54" spans="1:24" x14ac:dyDescent="0.2">
      <c r="A54" s="2">
        <v>23</v>
      </c>
      <c r="B54" s="3" t="s">
        <v>64</v>
      </c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24" x14ac:dyDescent="0.2">
      <c r="A55" s="2"/>
      <c r="B55" s="3" t="s">
        <v>65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501</v>
      </c>
      <c r="J55" s="2">
        <v>273</v>
      </c>
      <c r="K55" s="2">
        <v>364</v>
      </c>
      <c r="L55" s="2">
        <v>1138</v>
      </c>
      <c r="M55" s="2">
        <v>0</v>
      </c>
      <c r="N55" s="2">
        <v>1925</v>
      </c>
      <c r="O55" s="2">
        <v>0</v>
      </c>
      <c r="P55" s="2">
        <v>0</v>
      </c>
      <c r="Q55" s="2">
        <v>521</v>
      </c>
      <c r="R55" s="2">
        <v>0</v>
      </c>
      <c r="S55" s="2">
        <v>181</v>
      </c>
      <c r="T55" s="2">
        <v>0</v>
      </c>
      <c r="U55" s="2">
        <v>45</v>
      </c>
      <c r="V55" s="2">
        <v>215</v>
      </c>
      <c r="W55" s="2">
        <v>2888</v>
      </c>
      <c r="X55" s="2">
        <v>4026</v>
      </c>
    </row>
    <row r="56" spans="1:24" x14ac:dyDescent="0.2">
      <c r="A56" s="2">
        <v>24</v>
      </c>
      <c r="B56" s="3" t="s">
        <v>66</v>
      </c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1:24" x14ac:dyDescent="0.2">
      <c r="A57" s="2"/>
      <c r="B57" s="3" t="s">
        <v>67</v>
      </c>
      <c r="C57" s="2">
        <v>0</v>
      </c>
      <c r="D57" s="2">
        <v>0</v>
      </c>
      <c r="E57" s="2">
        <v>0</v>
      </c>
      <c r="F57" s="2">
        <v>0</v>
      </c>
      <c r="G57" s="2">
        <v>0</v>
      </c>
      <c r="H57" s="2">
        <v>0</v>
      </c>
      <c r="I57" s="2">
        <v>798</v>
      </c>
      <c r="J57" s="2">
        <v>435</v>
      </c>
      <c r="K57" s="2">
        <v>580</v>
      </c>
      <c r="L57" s="2">
        <v>1813</v>
      </c>
      <c r="M57" s="2">
        <v>0</v>
      </c>
      <c r="N57" s="2">
        <v>3156</v>
      </c>
      <c r="O57" s="2">
        <v>0</v>
      </c>
      <c r="P57" s="2">
        <v>0</v>
      </c>
      <c r="Q57" s="2">
        <v>854</v>
      </c>
      <c r="R57" s="2">
        <v>0</v>
      </c>
      <c r="S57" s="2">
        <v>297</v>
      </c>
      <c r="T57" s="2">
        <v>0</v>
      </c>
      <c r="U57" s="2">
        <v>74</v>
      </c>
      <c r="V57" s="2">
        <v>353</v>
      </c>
      <c r="W57" s="2">
        <v>4734</v>
      </c>
      <c r="X57" s="2">
        <v>6547</v>
      </c>
    </row>
    <row r="58" spans="1:24" x14ac:dyDescent="0.2">
      <c r="A58" s="2">
        <v>25</v>
      </c>
      <c r="B58" s="3" t="s">
        <v>68</v>
      </c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1:24" x14ac:dyDescent="0.2">
      <c r="A59" s="2"/>
      <c r="B59" s="3" t="s">
        <v>69</v>
      </c>
      <c r="C59" s="2">
        <v>0</v>
      </c>
      <c r="D59" s="2">
        <v>0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2">
        <v>123</v>
      </c>
      <c r="O59" s="2">
        <v>0</v>
      </c>
      <c r="P59" s="2">
        <v>0</v>
      </c>
      <c r="Q59" s="2">
        <v>33</v>
      </c>
      <c r="R59" s="2">
        <v>0</v>
      </c>
      <c r="S59" s="2">
        <v>12</v>
      </c>
      <c r="T59" s="2">
        <v>0</v>
      </c>
      <c r="U59" s="2">
        <v>3</v>
      </c>
      <c r="V59" s="2">
        <v>14</v>
      </c>
      <c r="W59" s="2">
        <v>185</v>
      </c>
      <c r="X59" s="2">
        <v>185</v>
      </c>
    </row>
    <row r="60" spans="1:24" x14ac:dyDescent="0.2">
      <c r="A60" s="2">
        <v>26</v>
      </c>
      <c r="B60" s="3" t="s">
        <v>70</v>
      </c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1:24" ht="28.5" x14ac:dyDescent="0.2">
      <c r="A61" s="2"/>
      <c r="B61" s="3" t="s">
        <v>71</v>
      </c>
      <c r="C61" s="2">
        <v>0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  <c r="I61" s="2">
        <v>660</v>
      </c>
      <c r="J61" s="2">
        <v>360</v>
      </c>
      <c r="K61" s="2">
        <v>480</v>
      </c>
      <c r="L61" s="2">
        <v>1501</v>
      </c>
      <c r="M61" s="2">
        <v>0</v>
      </c>
      <c r="N61" s="2">
        <v>2276</v>
      </c>
      <c r="O61" s="2">
        <v>0</v>
      </c>
      <c r="P61" s="2">
        <v>0</v>
      </c>
      <c r="Q61" s="2">
        <v>616</v>
      </c>
      <c r="R61" s="2">
        <v>0</v>
      </c>
      <c r="S61" s="2">
        <v>214</v>
      </c>
      <c r="T61" s="2">
        <v>0</v>
      </c>
      <c r="U61" s="2">
        <v>54</v>
      </c>
      <c r="V61" s="2">
        <v>254</v>
      </c>
      <c r="W61" s="2">
        <v>3414</v>
      </c>
      <c r="X61" s="2">
        <v>4915</v>
      </c>
    </row>
    <row r="62" spans="1:24" ht="28.5" x14ac:dyDescent="0.2">
      <c r="A62" s="2">
        <v>27</v>
      </c>
      <c r="B62" s="3" t="s">
        <v>72</v>
      </c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1:24" ht="28.5" x14ac:dyDescent="0.2">
      <c r="A63" s="2"/>
      <c r="B63" s="3" t="s">
        <v>73</v>
      </c>
      <c r="C63" s="2">
        <v>0</v>
      </c>
      <c r="D63" s="2">
        <v>0</v>
      </c>
      <c r="E63" s="2">
        <v>0</v>
      </c>
      <c r="F63" s="2">
        <v>0</v>
      </c>
      <c r="G63" s="2">
        <v>0</v>
      </c>
      <c r="H63" s="2">
        <v>0</v>
      </c>
      <c r="I63" s="2">
        <v>440</v>
      </c>
      <c r="J63" s="2">
        <v>240</v>
      </c>
      <c r="K63" s="2">
        <v>320</v>
      </c>
      <c r="L63" s="2">
        <v>1000</v>
      </c>
      <c r="M63" s="2">
        <v>0</v>
      </c>
      <c r="N63" s="2">
        <v>1973</v>
      </c>
      <c r="O63" s="2">
        <v>0</v>
      </c>
      <c r="P63" s="2">
        <v>0</v>
      </c>
      <c r="Q63" s="2">
        <v>534</v>
      </c>
      <c r="R63" s="2">
        <v>0</v>
      </c>
      <c r="S63" s="2">
        <v>186</v>
      </c>
      <c r="T63" s="2">
        <v>0</v>
      </c>
      <c r="U63" s="2">
        <v>46</v>
      </c>
      <c r="V63" s="2">
        <v>221</v>
      </c>
      <c r="W63" s="2">
        <v>2960</v>
      </c>
      <c r="X63" s="2">
        <v>3959</v>
      </c>
    </row>
    <row r="64" spans="1:24" x14ac:dyDescent="0.2">
      <c r="A64" s="2">
        <v>28</v>
      </c>
      <c r="B64" s="3" t="s">
        <v>74</v>
      </c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1:24" ht="28.5" x14ac:dyDescent="0.2">
      <c r="A65" s="2"/>
      <c r="B65" s="3" t="s">
        <v>75</v>
      </c>
      <c r="C65" s="2">
        <v>0</v>
      </c>
      <c r="D65" s="2">
        <v>0</v>
      </c>
      <c r="E65" s="2">
        <v>0</v>
      </c>
      <c r="F65" s="2">
        <v>848</v>
      </c>
      <c r="G65" s="2">
        <v>463</v>
      </c>
      <c r="H65" s="2">
        <v>617</v>
      </c>
      <c r="I65" s="2">
        <v>0</v>
      </c>
      <c r="J65" s="2">
        <v>0</v>
      </c>
      <c r="K65" s="2">
        <v>0</v>
      </c>
      <c r="L65" s="2">
        <v>1928</v>
      </c>
      <c r="M65" s="2">
        <v>2251</v>
      </c>
      <c r="N65" s="2">
        <v>0</v>
      </c>
      <c r="O65" s="2">
        <v>609</v>
      </c>
      <c r="P65" s="2">
        <v>212</v>
      </c>
      <c r="Q65" s="2">
        <v>0</v>
      </c>
      <c r="R65" s="2">
        <v>53</v>
      </c>
      <c r="S65" s="2">
        <v>0</v>
      </c>
      <c r="T65" s="2">
        <v>252</v>
      </c>
      <c r="U65" s="2">
        <v>0</v>
      </c>
      <c r="V65" s="2">
        <v>0</v>
      </c>
      <c r="W65" s="2">
        <v>3377</v>
      </c>
      <c r="X65" s="2">
        <v>5305</v>
      </c>
    </row>
    <row r="66" spans="1:24" x14ac:dyDescent="0.2">
      <c r="A66" s="2">
        <v>29</v>
      </c>
      <c r="B66" s="3" t="s">
        <v>76</v>
      </c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1:24" ht="28.5" x14ac:dyDescent="0.2">
      <c r="A67" s="2"/>
      <c r="B67" s="3" t="s">
        <v>77</v>
      </c>
      <c r="C67" s="2">
        <v>0</v>
      </c>
      <c r="D67" s="2">
        <v>0</v>
      </c>
      <c r="E67" s="2">
        <v>0</v>
      </c>
      <c r="F67" s="2">
        <v>3597</v>
      </c>
      <c r="G67" s="2">
        <v>1962</v>
      </c>
      <c r="H67" s="2">
        <v>2616</v>
      </c>
      <c r="I67" s="2">
        <v>0</v>
      </c>
      <c r="J67" s="2">
        <v>0</v>
      </c>
      <c r="K67" s="2">
        <v>0</v>
      </c>
      <c r="L67" s="2">
        <v>8175</v>
      </c>
      <c r="M67" s="2">
        <v>0</v>
      </c>
      <c r="N67" s="2">
        <v>221</v>
      </c>
      <c r="O67" s="2">
        <v>0</v>
      </c>
      <c r="P67" s="2">
        <v>0</v>
      </c>
      <c r="Q67" s="2">
        <v>60</v>
      </c>
      <c r="R67" s="2">
        <v>0</v>
      </c>
      <c r="S67" s="2">
        <v>21</v>
      </c>
      <c r="T67" s="2">
        <v>0</v>
      </c>
      <c r="U67" s="2">
        <v>5</v>
      </c>
      <c r="V67" s="2">
        <v>25</v>
      </c>
      <c r="W67" s="2">
        <v>332</v>
      </c>
      <c r="X67" s="2">
        <v>8506</v>
      </c>
    </row>
    <row r="68" spans="1:24" x14ac:dyDescent="0.2">
      <c r="A68" s="2">
        <v>30</v>
      </c>
      <c r="B68" s="3" t="s">
        <v>78</v>
      </c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1:24" x14ac:dyDescent="0.2">
      <c r="A69" s="2"/>
      <c r="B69" s="3" t="s">
        <v>79</v>
      </c>
      <c r="C69" s="2">
        <v>0</v>
      </c>
      <c r="D69" s="2">
        <v>0</v>
      </c>
      <c r="E69" s="2">
        <v>0</v>
      </c>
      <c r="F69" s="2">
        <v>812</v>
      </c>
      <c r="G69" s="2">
        <v>443</v>
      </c>
      <c r="H69" s="2">
        <v>590</v>
      </c>
      <c r="I69" s="2">
        <v>0</v>
      </c>
      <c r="J69" s="2">
        <v>0</v>
      </c>
      <c r="K69" s="2">
        <v>0</v>
      </c>
      <c r="L69" s="2">
        <v>1845</v>
      </c>
      <c r="M69" s="2">
        <v>0</v>
      </c>
      <c r="N69" s="2">
        <v>2533</v>
      </c>
      <c r="O69" s="2">
        <v>0</v>
      </c>
      <c r="P69" s="2">
        <v>0</v>
      </c>
      <c r="Q69" s="2">
        <v>685</v>
      </c>
      <c r="R69" s="2">
        <v>0</v>
      </c>
      <c r="S69" s="2">
        <v>238</v>
      </c>
      <c r="T69" s="2">
        <v>0</v>
      </c>
      <c r="U69" s="2">
        <v>60</v>
      </c>
      <c r="V69" s="2">
        <v>283</v>
      </c>
      <c r="W69" s="2">
        <v>3800</v>
      </c>
      <c r="X69" s="2">
        <v>5645</v>
      </c>
    </row>
    <row r="70" spans="1:24" x14ac:dyDescent="0.2">
      <c r="A70" s="2">
        <v>31</v>
      </c>
      <c r="B70" s="3" t="s">
        <v>80</v>
      </c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1:24" ht="28.5" x14ac:dyDescent="0.2">
      <c r="A71" s="2"/>
      <c r="B71" s="3" t="s">
        <v>81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  <c r="L71" s="2">
        <v>0</v>
      </c>
      <c r="M71" s="2">
        <v>0</v>
      </c>
      <c r="N71" s="2">
        <v>209</v>
      </c>
      <c r="O71" s="2">
        <v>0</v>
      </c>
      <c r="P71" s="2">
        <v>0</v>
      </c>
      <c r="Q71" s="2">
        <v>56</v>
      </c>
      <c r="R71" s="2">
        <v>0</v>
      </c>
      <c r="S71" s="2">
        <v>20</v>
      </c>
      <c r="T71" s="2">
        <v>0</v>
      </c>
      <c r="U71" s="2">
        <v>5</v>
      </c>
      <c r="V71" s="2">
        <v>23</v>
      </c>
      <c r="W71" s="2">
        <v>313</v>
      </c>
      <c r="X71" s="2">
        <v>313</v>
      </c>
    </row>
    <row r="72" spans="1:24" ht="28.5" x14ac:dyDescent="0.2">
      <c r="A72" s="2">
        <v>32</v>
      </c>
      <c r="B72" s="3" t="s">
        <v>82</v>
      </c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1:24" ht="28.5" x14ac:dyDescent="0.2">
      <c r="A73" s="2"/>
      <c r="B73" s="3" t="s">
        <v>83</v>
      </c>
      <c r="C73" s="2">
        <v>0</v>
      </c>
      <c r="D73" s="2">
        <v>0</v>
      </c>
      <c r="E73" s="2">
        <v>0</v>
      </c>
      <c r="F73" s="2">
        <v>0</v>
      </c>
      <c r="G73" s="2">
        <v>0</v>
      </c>
      <c r="H73" s="2">
        <v>0</v>
      </c>
      <c r="I73" s="2">
        <v>0</v>
      </c>
      <c r="J73" s="2">
        <v>0</v>
      </c>
      <c r="K73" s="2">
        <v>0</v>
      </c>
      <c r="L73" s="2">
        <v>0</v>
      </c>
      <c r="M73" s="2">
        <v>0</v>
      </c>
      <c r="N73" s="2">
        <v>681</v>
      </c>
      <c r="O73" s="2">
        <v>0</v>
      </c>
      <c r="P73" s="2">
        <v>0</v>
      </c>
      <c r="Q73" s="2">
        <v>184</v>
      </c>
      <c r="R73" s="2">
        <v>0</v>
      </c>
      <c r="S73" s="2">
        <v>64</v>
      </c>
      <c r="T73" s="2">
        <v>0</v>
      </c>
      <c r="U73" s="2">
        <v>16</v>
      </c>
      <c r="V73" s="2">
        <v>76</v>
      </c>
      <c r="W73" s="2">
        <v>1021</v>
      </c>
      <c r="X73" s="2">
        <v>1021</v>
      </c>
    </row>
    <row r="74" spans="1:24" x14ac:dyDescent="0.2">
      <c r="A74" s="2">
        <v>33</v>
      </c>
      <c r="B74" s="3" t="s">
        <v>84</v>
      </c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1:24" ht="28.5" x14ac:dyDescent="0.2">
      <c r="A75" s="2"/>
      <c r="B75" s="3" t="s">
        <v>85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227</v>
      </c>
      <c r="J75" s="2">
        <v>124</v>
      </c>
      <c r="K75" s="2">
        <v>165</v>
      </c>
      <c r="L75" s="2">
        <v>515</v>
      </c>
      <c r="M75" s="2">
        <v>0</v>
      </c>
      <c r="N75" s="2">
        <v>4170</v>
      </c>
      <c r="O75" s="2">
        <v>0</v>
      </c>
      <c r="P75" s="2">
        <v>0</v>
      </c>
      <c r="Q75" s="2">
        <v>1128</v>
      </c>
      <c r="R75" s="2">
        <v>0</v>
      </c>
      <c r="S75" s="2">
        <v>393</v>
      </c>
      <c r="T75" s="2">
        <v>0</v>
      </c>
      <c r="U75" s="2">
        <v>98</v>
      </c>
      <c r="V75" s="2">
        <v>466</v>
      </c>
      <c r="W75" s="2">
        <v>6256</v>
      </c>
      <c r="X75" s="2">
        <v>6771</v>
      </c>
    </row>
    <row r="76" spans="1:24" x14ac:dyDescent="0.2">
      <c r="A76" s="2">
        <v>34</v>
      </c>
      <c r="B76" s="3" t="s">
        <v>86</v>
      </c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1:24" x14ac:dyDescent="0.2">
      <c r="A77" s="2"/>
      <c r="B77" s="3" t="s">
        <v>87</v>
      </c>
      <c r="C77" s="2">
        <v>0</v>
      </c>
      <c r="D77" s="2">
        <v>0</v>
      </c>
      <c r="E77" s="2">
        <v>0</v>
      </c>
      <c r="F77" s="2">
        <v>0</v>
      </c>
      <c r="G77" s="2">
        <v>0</v>
      </c>
      <c r="H77" s="2">
        <v>0</v>
      </c>
      <c r="I77" s="2">
        <v>11114</v>
      </c>
      <c r="J77" s="2">
        <v>6062</v>
      </c>
      <c r="K77" s="2">
        <v>8083</v>
      </c>
      <c r="L77" s="2">
        <v>25259</v>
      </c>
      <c r="M77" s="2">
        <v>39027</v>
      </c>
      <c r="N77" s="2">
        <v>0</v>
      </c>
      <c r="O77" s="2">
        <v>10560</v>
      </c>
      <c r="P77" s="2">
        <v>3673</v>
      </c>
      <c r="Q77" s="2">
        <v>0</v>
      </c>
      <c r="R77" s="2">
        <v>918</v>
      </c>
      <c r="S77" s="2">
        <v>0</v>
      </c>
      <c r="T77" s="2">
        <v>4362</v>
      </c>
      <c r="U77" s="2">
        <v>0</v>
      </c>
      <c r="V77" s="2">
        <v>0</v>
      </c>
      <c r="W77" s="2">
        <v>58541</v>
      </c>
      <c r="X77" s="2">
        <v>83800</v>
      </c>
    </row>
    <row r="78" spans="1:24" x14ac:dyDescent="0.2">
      <c r="A78" s="2">
        <v>35</v>
      </c>
      <c r="B78" s="3" t="s">
        <v>88</v>
      </c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1:24" x14ac:dyDescent="0.2">
      <c r="A79" s="2"/>
      <c r="B79" s="3" t="s">
        <v>89</v>
      </c>
      <c r="C79" s="2">
        <v>0</v>
      </c>
      <c r="D79" s="2">
        <v>0</v>
      </c>
      <c r="E79" s="2">
        <v>0</v>
      </c>
      <c r="F79" s="2">
        <v>505</v>
      </c>
      <c r="G79" s="2">
        <v>275</v>
      </c>
      <c r="H79" s="2">
        <v>367</v>
      </c>
      <c r="I79" s="2">
        <v>0</v>
      </c>
      <c r="J79" s="2">
        <v>0</v>
      </c>
      <c r="K79" s="2">
        <v>0</v>
      </c>
      <c r="L79" s="2">
        <v>1148</v>
      </c>
      <c r="M79" s="2">
        <v>0</v>
      </c>
      <c r="N79" s="2">
        <v>594</v>
      </c>
      <c r="O79" s="2">
        <v>0</v>
      </c>
      <c r="P79" s="2">
        <v>0</v>
      </c>
      <c r="Q79" s="2">
        <v>161</v>
      </c>
      <c r="R79" s="2">
        <v>0</v>
      </c>
      <c r="S79" s="2">
        <v>56</v>
      </c>
      <c r="T79" s="2">
        <v>0</v>
      </c>
      <c r="U79" s="2">
        <v>14</v>
      </c>
      <c r="V79" s="2">
        <v>66</v>
      </c>
      <c r="W79" s="2">
        <v>891</v>
      </c>
      <c r="X79" s="2">
        <v>2039</v>
      </c>
    </row>
    <row r="80" spans="1:24" x14ac:dyDescent="0.2">
      <c r="A80" s="2">
        <v>36</v>
      </c>
      <c r="B80" s="3" t="s">
        <v>90</v>
      </c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1:24" x14ac:dyDescent="0.2">
      <c r="A81" s="2"/>
      <c r="B81" s="3" t="s">
        <v>91</v>
      </c>
      <c r="C81" s="2">
        <v>0</v>
      </c>
      <c r="D81" s="2">
        <v>0</v>
      </c>
      <c r="E81" s="2">
        <v>0</v>
      </c>
      <c r="F81" s="2">
        <v>0</v>
      </c>
      <c r="G81" s="2">
        <v>0</v>
      </c>
      <c r="H81" s="2">
        <v>0</v>
      </c>
      <c r="I81" s="2">
        <v>666</v>
      </c>
      <c r="J81" s="2">
        <v>363</v>
      </c>
      <c r="K81" s="2">
        <v>484</v>
      </c>
      <c r="L81" s="2">
        <v>1514</v>
      </c>
      <c r="M81" s="2">
        <v>0</v>
      </c>
      <c r="N81" s="2">
        <v>512</v>
      </c>
      <c r="O81" s="2">
        <v>0</v>
      </c>
      <c r="P81" s="2">
        <v>0</v>
      </c>
      <c r="Q81" s="2">
        <v>139</v>
      </c>
      <c r="R81" s="2">
        <v>0</v>
      </c>
      <c r="S81" s="2">
        <v>48</v>
      </c>
      <c r="T81" s="2">
        <v>0</v>
      </c>
      <c r="U81" s="2">
        <v>12</v>
      </c>
      <c r="V81" s="2">
        <v>57</v>
      </c>
      <c r="W81" s="2">
        <v>768</v>
      </c>
      <c r="X81" s="2">
        <v>2282</v>
      </c>
    </row>
    <row r="82" spans="1:24" x14ac:dyDescent="0.2">
      <c r="A82" s="2">
        <v>37</v>
      </c>
      <c r="B82" s="3" t="s">
        <v>92</v>
      </c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1:24" ht="28.5" x14ac:dyDescent="0.2">
      <c r="A83" s="2"/>
      <c r="B83" s="3" t="s">
        <v>93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  <c r="L83" s="2">
        <v>0</v>
      </c>
      <c r="M83" s="2">
        <v>0</v>
      </c>
      <c r="N83" s="2">
        <v>68</v>
      </c>
      <c r="O83" s="2">
        <v>0</v>
      </c>
      <c r="P83" s="2">
        <v>0</v>
      </c>
      <c r="Q83" s="2">
        <v>18</v>
      </c>
      <c r="R83" s="2">
        <v>0</v>
      </c>
      <c r="S83" s="2">
        <v>6</v>
      </c>
      <c r="T83" s="2">
        <v>0</v>
      </c>
      <c r="U83" s="2">
        <v>2</v>
      </c>
      <c r="V83" s="2">
        <v>8</v>
      </c>
      <c r="W83" s="2">
        <v>101</v>
      </c>
      <c r="X83" s="2">
        <v>101</v>
      </c>
    </row>
    <row r="84" spans="1:24" ht="28.5" x14ac:dyDescent="0.2">
      <c r="A84" s="2">
        <v>38</v>
      </c>
      <c r="B84" s="3" t="s">
        <v>94</v>
      </c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1:24" ht="28.5" x14ac:dyDescent="0.2">
      <c r="A85" s="2"/>
      <c r="B85" s="3" t="s">
        <v>95</v>
      </c>
      <c r="C85" s="2">
        <v>0</v>
      </c>
      <c r="D85" s="2">
        <v>0</v>
      </c>
      <c r="E85" s="2">
        <v>0</v>
      </c>
      <c r="F85" s="2">
        <v>0</v>
      </c>
      <c r="G85" s="2">
        <v>0</v>
      </c>
      <c r="H85" s="2">
        <v>0</v>
      </c>
      <c r="I85" s="2">
        <v>0</v>
      </c>
      <c r="J85" s="2">
        <v>0</v>
      </c>
      <c r="K85" s="2">
        <v>0</v>
      </c>
      <c r="L85" s="2">
        <v>0</v>
      </c>
      <c r="M85" s="2">
        <v>0</v>
      </c>
      <c r="N85" s="2">
        <v>294</v>
      </c>
      <c r="O85" s="2">
        <v>0</v>
      </c>
      <c r="P85" s="2">
        <v>0</v>
      </c>
      <c r="Q85" s="2">
        <v>79</v>
      </c>
      <c r="R85" s="2">
        <v>0</v>
      </c>
      <c r="S85" s="2">
        <v>28</v>
      </c>
      <c r="T85" s="2">
        <v>0</v>
      </c>
      <c r="U85" s="2">
        <v>7</v>
      </c>
      <c r="V85" s="2">
        <v>33</v>
      </c>
      <c r="W85" s="2">
        <v>441</v>
      </c>
      <c r="X85" s="2">
        <v>441</v>
      </c>
    </row>
    <row r="86" spans="1:24" x14ac:dyDescent="0.2">
      <c r="A86" s="2">
        <v>39</v>
      </c>
      <c r="B86" s="3" t="s">
        <v>96</v>
      </c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1:24" x14ac:dyDescent="0.2">
      <c r="A87" s="2"/>
      <c r="B87" s="3" t="s">
        <v>97</v>
      </c>
      <c r="C87" s="2">
        <v>0</v>
      </c>
      <c r="D87" s="2">
        <v>0</v>
      </c>
      <c r="E87" s="2">
        <v>0</v>
      </c>
      <c r="F87" s="2">
        <v>1170</v>
      </c>
      <c r="G87" s="2">
        <v>638</v>
      </c>
      <c r="H87" s="2">
        <v>851</v>
      </c>
      <c r="I87" s="2">
        <v>0</v>
      </c>
      <c r="J87" s="2">
        <v>0</v>
      </c>
      <c r="K87" s="2">
        <v>0</v>
      </c>
      <c r="L87" s="2">
        <v>2659</v>
      </c>
      <c r="M87" s="2">
        <v>0</v>
      </c>
      <c r="N87" s="2">
        <v>2735</v>
      </c>
      <c r="O87" s="2">
        <v>0</v>
      </c>
      <c r="P87" s="2">
        <v>0</v>
      </c>
      <c r="Q87" s="2">
        <v>740</v>
      </c>
      <c r="R87" s="2">
        <v>0</v>
      </c>
      <c r="S87" s="2">
        <v>257</v>
      </c>
      <c r="T87" s="2">
        <v>0</v>
      </c>
      <c r="U87" s="2">
        <v>64</v>
      </c>
      <c r="V87" s="2">
        <v>306</v>
      </c>
      <c r="W87" s="2">
        <v>4102</v>
      </c>
      <c r="X87" s="2">
        <v>6761</v>
      </c>
    </row>
    <row r="88" spans="1:24" ht="28.5" x14ac:dyDescent="0.2">
      <c r="A88" s="2">
        <v>40</v>
      </c>
      <c r="B88" s="3" t="s">
        <v>98</v>
      </c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1:24" ht="28.5" x14ac:dyDescent="0.2">
      <c r="A89" s="2"/>
      <c r="B89" s="3" t="s">
        <v>99</v>
      </c>
      <c r="C89" s="2">
        <v>0</v>
      </c>
      <c r="D89" s="2">
        <v>0</v>
      </c>
      <c r="E89" s="2">
        <v>0</v>
      </c>
      <c r="F89" s="2">
        <v>555</v>
      </c>
      <c r="G89" s="2">
        <v>303</v>
      </c>
      <c r="H89" s="2">
        <v>404</v>
      </c>
      <c r="I89" s="2">
        <v>0</v>
      </c>
      <c r="J89" s="2">
        <v>0</v>
      </c>
      <c r="K89" s="2">
        <v>0</v>
      </c>
      <c r="L89" s="2">
        <v>1262</v>
      </c>
      <c r="M89" s="2">
        <v>0</v>
      </c>
      <c r="N89" s="2">
        <v>1349</v>
      </c>
      <c r="O89" s="2">
        <v>0</v>
      </c>
      <c r="P89" s="2">
        <v>0</v>
      </c>
      <c r="Q89" s="2">
        <v>365</v>
      </c>
      <c r="R89" s="2">
        <v>0</v>
      </c>
      <c r="S89" s="2">
        <v>127</v>
      </c>
      <c r="T89" s="2">
        <v>0</v>
      </c>
      <c r="U89" s="2">
        <v>32</v>
      </c>
      <c r="V89" s="2">
        <v>151</v>
      </c>
      <c r="W89" s="2">
        <v>2023</v>
      </c>
      <c r="X89" s="2">
        <v>3285</v>
      </c>
    </row>
    <row r="90" spans="1:24" x14ac:dyDescent="0.2">
      <c r="A90" s="2">
        <v>41</v>
      </c>
      <c r="B90" s="3" t="s">
        <v>100</v>
      </c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1:24" ht="28.5" x14ac:dyDescent="0.2">
      <c r="A91" s="2"/>
      <c r="B91" s="3" t="s">
        <v>101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6</v>
      </c>
      <c r="J91" s="2">
        <v>3</v>
      </c>
      <c r="K91" s="2">
        <v>4</v>
      </c>
      <c r="L91" s="2">
        <v>13</v>
      </c>
      <c r="M91" s="2">
        <v>0</v>
      </c>
      <c r="N91" s="2">
        <v>28</v>
      </c>
      <c r="O91" s="2">
        <v>0</v>
      </c>
      <c r="P91" s="2">
        <v>0</v>
      </c>
      <c r="Q91" s="2">
        <v>8</v>
      </c>
      <c r="R91" s="2">
        <v>0</v>
      </c>
      <c r="S91" s="2">
        <v>3</v>
      </c>
      <c r="T91" s="2">
        <v>0</v>
      </c>
      <c r="U91" s="2">
        <v>1</v>
      </c>
      <c r="V91" s="2">
        <v>3</v>
      </c>
      <c r="W91" s="2">
        <v>42</v>
      </c>
      <c r="X91" s="2">
        <v>55</v>
      </c>
    </row>
    <row r="92" spans="1:24" x14ac:dyDescent="0.2">
      <c r="A92" s="2">
        <v>42</v>
      </c>
      <c r="B92" s="3" t="s">
        <v>102</v>
      </c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1:24" x14ac:dyDescent="0.2">
      <c r="A93" s="2"/>
      <c r="B93" s="3" t="s">
        <v>103</v>
      </c>
      <c r="C93" s="2">
        <v>0</v>
      </c>
      <c r="D93" s="2">
        <v>0</v>
      </c>
      <c r="E93" s="2">
        <v>0</v>
      </c>
      <c r="F93" s="2">
        <v>2001</v>
      </c>
      <c r="G93" s="2">
        <v>1092</v>
      </c>
      <c r="H93" s="2">
        <v>1455</v>
      </c>
      <c r="I93" s="2">
        <v>0</v>
      </c>
      <c r="J93" s="2">
        <v>0</v>
      </c>
      <c r="K93" s="2">
        <v>0</v>
      </c>
      <c r="L93" s="2">
        <v>4548</v>
      </c>
      <c r="M93" s="2">
        <v>0</v>
      </c>
      <c r="N93" s="2">
        <v>3522</v>
      </c>
      <c r="O93" s="2">
        <v>0</v>
      </c>
      <c r="P93" s="2">
        <v>0</v>
      </c>
      <c r="Q93" s="2">
        <v>953</v>
      </c>
      <c r="R93" s="2">
        <v>0</v>
      </c>
      <c r="S93" s="2">
        <v>332</v>
      </c>
      <c r="T93" s="2">
        <v>0</v>
      </c>
      <c r="U93" s="2">
        <v>83</v>
      </c>
      <c r="V93" s="2">
        <v>394</v>
      </c>
      <c r="W93" s="2">
        <v>5284</v>
      </c>
      <c r="X93" s="2">
        <v>9832</v>
      </c>
    </row>
    <row r="94" spans="1:24" x14ac:dyDescent="0.2">
      <c r="A94" s="2">
        <v>43</v>
      </c>
      <c r="B94" s="3" t="s">
        <v>104</v>
      </c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1:24" x14ac:dyDescent="0.2">
      <c r="A95" s="2"/>
      <c r="B95" s="3" t="s">
        <v>105</v>
      </c>
      <c r="C95" s="2">
        <v>0</v>
      </c>
      <c r="D95" s="2">
        <v>0</v>
      </c>
      <c r="E95" s="2">
        <v>0</v>
      </c>
      <c r="F95" s="2">
        <v>2421</v>
      </c>
      <c r="G95" s="2">
        <v>1320</v>
      </c>
      <c r="H95" s="2">
        <v>1761</v>
      </c>
      <c r="I95" s="2">
        <v>0</v>
      </c>
      <c r="J95" s="2">
        <v>0</v>
      </c>
      <c r="K95" s="2">
        <v>0</v>
      </c>
      <c r="L95" s="2">
        <v>5502</v>
      </c>
      <c r="M95" s="2">
        <v>0</v>
      </c>
      <c r="N95" s="2">
        <v>4442</v>
      </c>
      <c r="O95" s="2">
        <v>0</v>
      </c>
      <c r="P95" s="2">
        <v>0</v>
      </c>
      <c r="Q95" s="2">
        <v>1202</v>
      </c>
      <c r="R95" s="2">
        <v>0</v>
      </c>
      <c r="S95" s="2">
        <v>418</v>
      </c>
      <c r="T95" s="2">
        <v>0</v>
      </c>
      <c r="U95" s="2">
        <v>105</v>
      </c>
      <c r="V95" s="2">
        <v>497</v>
      </c>
      <c r="W95" s="2">
        <v>6664</v>
      </c>
      <c r="X95" s="2">
        <v>12166</v>
      </c>
    </row>
    <row r="96" spans="1:24" ht="28.5" x14ac:dyDescent="0.2">
      <c r="A96" s="2">
        <v>44</v>
      </c>
      <c r="B96" s="3" t="s">
        <v>106</v>
      </c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1:25" x14ac:dyDescent="0.2">
      <c r="A97" s="2"/>
      <c r="B97" s="3" t="s">
        <v>107</v>
      </c>
      <c r="C97" s="2">
        <v>0</v>
      </c>
      <c r="D97" s="2">
        <v>0</v>
      </c>
      <c r="E97" s="2">
        <v>0</v>
      </c>
      <c r="F97" s="2">
        <v>0</v>
      </c>
      <c r="G97" s="2">
        <v>0</v>
      </c>
      <c r="H97" s="2">
        <v>0</v>
      </c>
      <c r="I97" s="2">
        <v>629</v>
      </c>
      <c r="J97" s="2">
        <v>343</v>
      </c>
      <c r="K97" s="2">
        <v>457</v>
      </c>
      <c r="L97" s="2">
        <v>1429</v>
      </c>
      <c r="M97" s="2">
        <v>0</v>
      </c>
      <c r="N97" s="2">
        <v>2312</v>
      </c>
      <c r="O97" s="2">
        <v>0</v>
      </c>
      <c r="P97" s="2">
        <v>0</v>
      </c>
      <c r="Q97" s="2">
        <v>626</v>
      </c>
      <c r="R97" s="2">
        <v>0</v>
      </c>
      <c r="S97" s="2">
        <v>218</v>
      </c>
      <c r="T97" s="2">
        <v>0</v>
      </c>
      <c r="U97" s="2">
        <v>54</v>
      </c>
      <c r="V97" s="2">
        <v>258</v>
      </c>
      <c r="W97" s="2">
        <v>3469</v>
      </c>
      <c r="X97" s="2">
        <v>4898</v>
      </c>
    </row>
    <row r="98" spans="1:25" x14ac:dyDescent="0.2">
      <c r="A98" s="2">
        <v>45</v>
      </c>
      <c r="B98" s="3" t="s">
        <v>108</v>
      </c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1:25" x14ac:dyDescent="0.2">
      <c r="A99" s="2"/>
      <c r="B99" s="3" t="s">
        <v>109</v>
      </c>
      <c r="C99" s="2">
        <v>0</v>
      </c>
      <c r="D99" s="2">
        <v>0</v>
      </c>
      <c r="E99" s="2">
        <v>0</v>
      </c>
      <c r="F99" s="2">
        <v>1011</v>
      </c>
      <c r="G99" s="2">
        <v>552</v>
      </c>
      <c r="H99" s="2">
        <v>736</v>
      </c>
      <c r="I99" s="2">
        <v>0</v>
      </c>
      <c r="J99" s="2">
        <v>0</v>
      </c>
      <c r="K99" s="2">
        <v>0</v>
      </c>
      <c r="L99" s="2">
        <v>2299</v>
      </c>
      <c r="M99" s="2">
        <v>0</v>
      </c>
      <c r="N99" s="2">
        <v>2431</v>
      </c>
      <c r="O99" s="2">
        <v>0</v>
      </c>
      <c r="P99" s="2">
        <v>0</v>
      </c>
      <c r="Q99" s="2">
        <v>658</v>
      </c>
      <c r="R99" s="2">
        <v>0</v>
      </c>
      <c r="S99" s="2">
        <v>229</v>
      </c>
      <c r="T99" s="2">
        <v>0</v>
      </c>
      <c r="U99" s="2">
        <v>57</v>
      </c>
      <c r="V99" s="2">
        <v>272</v>
      </c>
      <c r="W99" s="2">
        <v>3646</v>
      </c>
      <c r="X99" s="2">
        <v>5945</v>
      </c>
    </row>
    <row r="100" spans="1:25" x14ac:dyDescent="0.2">
      <c r="A100" s="2">
        <v>46</v>
      </c>
      <c r="B100" s="3" t="s">
        <v>110</v>
      </c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1:25" x14ac:dyDescent="0.2">
      <c r="A101" s="2"/>
      <c r="B101" s="3" t="s">
        <v>111</v>
      </c>
      <c r="C101" s="2">
        <v>0</v>
      </c>
      <c r="D101" s="2">
        <v>0</v>
      </c>
      <c r="E101" s="2">
        <v>0</v>
      </c>
      <c r="F101" s="2">
        <v>0</v>
      </c>
      <c r="G101" s="2">
        <v>0</v>
      </c>
      <c r="H101" s="2">
        <v>0</v>
      </c>
      <c r="I101" s="2">
        <v>535</v>
      </c>
      <c r="J101" s="2">
        <v>292</v>
      </c>
      <c r="K101" s="2">
        <v>389</v>
      </c>
      <c r="L101" s="2">
        <v>1217</v>
      </c>
      <c r="M101" s="2">
        <v>0</v>
      </c>
      <c r="N101" s="2">
        <v>2559</v>
      </c>
      <c r="O101" s="2">
        <v>0</v>
      </c>
      <c r="P101" s="2">
        <v>0</v>
      </c>
      <c r="Q101" s="2">
        <v>692</v>
      </c>
      <c r="R101" s="2">
        <v>0</v>
      </c>
      <c r="S101" s="2">
        <v>241</v>
      </c>
      <c r="T101" s="2">
        <v>0</v>
      </c>
      <c r="U101" s="2">
        <v>60</v>
      </c>
      <c r="V101" s="2">
        <v>286</v>
      </c>
      <c r="W101" s="2">
        <v>3839</v>
      </c>
      <c r="X101" s="2">
        <v>5055</v>
      </c>
    </row>
    <row r="102" spans="1:25" x14ac:dyDescent="0.2">
      <c r="A102" s="2" t="s">
        <v>112</v>
      </c>
      <c r="B102" s="8" t="s">
        <v>113</v>
      </c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10"/>
    </row>
    <row r="103" spans="1:25" x14ac:dyDescent="0.2">
      <c r="A103" s="2"/>
      <c r="B103" s="8" t="s">
        <v>114</v>
      </c>
      <c r="C103" s="9">
        <v>9653</v>
      </c>
      <c r="D103" s="9">
        <v>5265</v>
      </c>
      <c r="E103" s="9">
        <v>7020</v>
      </c>
      <c r="F103" s="9">
        <v>26379</v>
      </c>
      <c r="G103" s="9">
        <v>14388</v>
      </c>
      <c r="H103" s="9">
        <v>19185</v>
      </c>
      <c r="I103" s="9">
        <v>29968</v>
      </c>
      <c r="J103" s="9">
        <v>16346</v>
      </c>
      <c r="K103" s="9">
        <v>21795</v>
      </c>
      <c r="L103" s="9">
        <v>150000</v>
      </c>
      <c r="M103" s="9">
        <v>64321</v>
      </c>
      <c r="N103" s="9">
        <v>105679</v>
      </c>
      <c r="O103" s="9">
        <v>17405</v>
      </c>
      <c r="P103" s="9">
        <v>6054</v>
      </c>
      <c r="Q103" s="9">
        <v>28595</v>
      </c>
      <c r="R103" s="9">
        <v>1513</v>
      </c>
      <c r="S103" s="9">
        <v>9946</v>
      </c>
      <c r="T103" s="9">
        <v>7189</v>
      </c>
      <c r="U103" s="9">
        <v>2487</v>
      </c>
      <c r="V103" s="9">
        <v>11811</v>
      </c>
      <c r="W103" s="9">
        <v>255000</v>
      </c>
      <c r="X103" s="9">
        <v>405000</v>
      </c>
      <c r="Y103" s="10"/>
    </row>
    <row r="104" spans="1:25" hidden="1" x14ac:dyDescent="0.2"/>
    <row r="105" spans="1:25" hidden="1" x14ac:dyDescent="0.2"/>
    <row r="106" spans="1:25" hidden="1" x14ac:dyDescent="0.2"/>
  </sheetData>
  <mergeCells count="9">
    <mergeCell ref="C7:K7"/>
    <mergeCell ref="M7:V7"/>
    <mergeCell ref="C8:K8"/>
    <mergeCell ref="A1:X1"/>
    <mergeCell ref="A2:X2"/>
    <mergeCell ref="A3:X3"/>
    <mergeCell ref="A4:X4"/>
    <mergeCell ref="A5:X5"/>
    <mergeCell ref="A6:X6"/>
  </mergeCells>
  <pageMargins left="0.7" right="0.7" top="0.75" bottom="0.75" header="0.3" footer="0.3"/>
  <headerFooter>
    <oddHeader>&amp;L&amp;"Calibri"&amp;10&amp;K000000 Internal&amp;1#_x000D_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3"/>
  <sheetViews>
    <sheetView tabSelected="1" workbookViewId="0">
      <selection activeCell="Q9" sqref="Q9"/>
    </sheetView>
  </sheetViews>
  <sheetFormatPr defaultColWidth="0" defaultRowHeight="14.25" zeroHeight="1" x14ac:dyDescent="0.2"/>
  <cols>
    <col min="1" max="1" width="7.140625" style="1" customWidth="1"/>
    <col min="2" max="2" width="22.5703125" style="11" customWidth="1"/>
    <col min="3" max="11" width="8.85546875" style="1" customWidth="1"/>
    <col min="12" max="12" width="12.42578125" style="1" customWidth="1"/>
    <col min="13" max="22" width="8.7109375" style="1" customWidth="1"/>
    <col min="23" max="23" width="12.42578125" style="1" customWidth="1"/>
    <col min="24" max="24" width="10.5703125" style="1" customWidth="1"/>
    <col min="25" max="25" width="0" style="1" hidden="1" customWidth="1"/>
    <col min="26" max="16384" width="8.85546875" style="1" hidden="1"/>
  </cols>
  <sheetData>
    <row r="1" spans="1:24" x14ac:dyDescent="0.2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</row>
    <row r="2" spans="1:24" x14ac:dyDescent="0.2">
      <c r="A2" s="19" t="s">
        <v>115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</row>
    <row r="3" spans="1:24" x14ac:dyDescent="0.2">
      <c r="A3" s="19" t="s">
        <v>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20"/>
      <c r="P3" s="20"/>
      <c r="Q3" s="20"/>
      <c r="R3" s="20"/>
      <c r="S3" s="20"/>
      <c r="T3" s="20"/>
      <c r="U3" s="20"/>
      <c r="V3" s="20"/>
      <c r="W3" s="20"/>
      <c r="X3" s="20"/>
    </row>
    <row r="4" spans="1:24" x14ac:dyDescent="0.2">
      <c r="A4" s="19" t="s">
        <v>116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20"/>
      <c r="P4" s="20"/>
      <c r="Q4" s="20"/>
      <c r="R4" s="20"/>
      <c r="S4" s="20"/>
      <c r="T4" s="20"/>
      <c r="U4" s="20"/>
      <c r="V4" s="20"/>
      <c r="W4" s="20"/>
      <c r="X4" s="20"/>
    </row>
    <row r="5" spans="1:24" x14ac:dyDescent="0.2">
      <c r="A5" s="21" t="s">
        <v>4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</row>
    <row r="6" spans="1:24" x14ac:dyDescent="0.2">
      <c r="A6" s="21" t="s">
        <v>5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</row>
    <row r="7" spans="1:24" s="10" customFormat="1" ht="39" customHeight="1" x14ac:dyDescent="0.2">
      <c r="A7" s="9" t="s">
        <v>117</v>
      </c>
      <c r="B7" s="8" t="s">
        <v>7</v>
      </c>
      <c r="C7" s="22" t="s">
        <v>8</v>
      </c>
      <c r="D7" s="22"/>
      <c r="E7" s="22"/>
      <c r="F7" s="22"/>
      <c r="G7" s="22"/>
      <c r="H7" s="22"/>
      <c r="I7" s="22"/>
      <c r="J7" s="22"/>
      <c r="K7" s="22"/>
      <c r="L7" s="15" t="s">
        <v>118</v>
      </c>
      <c r="M7" s="22" t="s">
        <v>10</v>
      </c>
      <c r="N7" s="22"/>
      <c r="O7" s="22"/>
      <c r="P7" s="22"/>
      <c r="Q7" s="22"/>
      <c r="R7" s="22"/>
      <c r="S7" s="22"/>
      <c r="T7" s="22"/>
      <c r="U7" s="22"/>
      <c r="V7" s="22"/>
      <c r="W7" s="15" t="s">
        <v>11</v>
      </c>
      <c r="X7" s="15" t="s">
        <v>12</v>
      </c>
    </row>
    <row r="8" spans="1:24" s="10" customFormat="1" ht="27.6" customHeight="1" x14ac:dyDescent="0.2">
      <c r="A8" s="9" t="s">
        <v>13</v>
      </c>
      <c r="B8" s="8" t="s">
        <v>14</v>
      </c>
      <c r="C8" s="23" t="s">
        <v>15</v>
      </c>
      <c r="D8" s="23"/>
      <c r="E8" s="23"/>
      <c r="F8" s="23"/>
      <c r="G8" s="23"/>
      <c r="H8" s="23"/>
      <c r="I8" s="23"/>
      <c r="J8" s="23"/>
      <c r="K8" s="23"/>
      <c r="L8" s="15" t="s">
        <v>16</v>
      </c>
      <c r="M8" s="24" t="s">
        <v>119</v>
      </c>
      <c r="N8" s="25"/>
      <c r="O8" s="25"/>
      <c r="P8" s="25"/>
      <c r="Q8" s="25"/>
      <c r="R8" s="25"/>
      <c r="S8" s="25"/>
      <c r="T8" s="25"/>
      <c r="U8" s="25"/>
      <c r="V8" s="26"/>
      <c r="W8" s="15" t="s">
        <v>17</v>
      </c>
      <c r="X8" s="15" t="s">
        <v>120</v>
      </c>
    </row>
    <row r="9" spans="1:24" s="10" customFormat="1" x14ac:dyDescent="0.2">
      <c r="A9" s="9"/>
      <c r="B9" s="8"/>
      <c r="C9" s="16">
        <v>2.2499999999999999E-2</v>
      </c>
      <c r="D9" s="16">
        <v>2.5000000000000001E-2</v>
      </c>
      <c r="E9" s="16">
        <v>2.75E-2</v>
      </c>
      <c r="F9" s="16">
        <v>3.2500000000000001E-2</v>
      </c>
      <c r="G9" s="16">
        <v>3.5000000000000003E-2</v>
      </c>
      <c r="H9" s="16">
        <v>3.7499999999999999E-2</v>
      </c>
      <c r="I9" s="16">
        <v>4.2500000000000003E-2</v>
      </c>
      <c r="J9" s="16">
        <v>4.4999999999999998E-2</v>
      </c>
      <c r="K9" s="16">
        <v>4.7500000000000001E-2</v>
      </c>
      <c r="L9" s="15"/>
      <c r="M9" s="16">
        <v>1.2500000000000001E-2</v>
      </c>
      <c r="N9" s="16">
        <v>2.2499999999999999E-2</v>
      </c>
      <c r="O9" s="16">
        <v>2.4E-2</v>
      </c>
      <c r="P9" s="16">
        <v>2.6499999999999999E-2</v>
      </c>
      <c r="Q9" s="16">
        <v>3.4000000000000002E-2</v>
      </c>
      <c r="R9" s="16">
        <v>3.5000000000000003E-2</v>
      </c>
      <c r="S9" s="16">
        <v>3.6499999999999998E-2</v>
      </c>
      <c r="T9" s="16">
        <v>3.7499999999999999E-2</v>
      </c>
      <c r="U9" s="16">
        <v>4.4999999999999998E-2</v>
      </c>
      <c r="V9" s="16">
        <v>4.7500000000000001E-2</v>
      </c>
      <c r="W9" s="14"/>
      <c r="X9" s="14"/>
    </row>
    <row r="10" spans="1:24" x14ac:dyDescent="0.2">
      <c r="A10" s="2">
        <v>1</v>
      </c>
      <c r="B10" s="3" t="s">
        <v>19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6"/>
      <c r="X10" s="6"/>
    </row>
    <row r="11" spans="1:24" x14ac:dyDescent="0.2">
      <c r="A11" s="2"/>
      <c r="B11" s="3" t="s">
        <v>20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571.12</v>
      </c>
      <c r="J11" s="12">
        <v>356.95</v>
      </c>
      <c r="K11" s="12">
        <v>342.67200000000003</v>
      </c>
      <c r="L11" s="12">
        <f>SUM(C11:K11)</f>
        <v>1270.742</v>
      </c>
      <c r="M11" s="12">
        <f>VLOOKUP(B11,[1]Sheet3!$A$3:$L$49,12,)</f>
        <v>0</v>
      </c>
      <c r="N11" s="12">
        <f>VLOOKUP(B11,[1]Sheet3!$A$3:$M$49,13,)</f>
        <v>1532.3</v>
      </c>
      <c r="O11" s="12">
        <f>VLOOKUP(B11,[1]Sheet3!$A$3:$N$49,14,)</f>
        <v>0</v>
      </c>
      <c r="P11" s="12">
        <f>VLOOKUP(B11,[1]Sheet3!$A$3:$O$49,15,)</f>
        <v>0</v>
      </c>
      <c r="Q11" s="12">
        <f>VLOOKUP(B11,[1]Sheet3!$A$3:$P$49,16,)</f>
        <v>358.2</v>
      </c>
      <c r="R11" s="12">
        <f>VLOOKUP(B11,[1]Sheet3!$A$3:$Q$49,17,)</f>
        <v>0</v>
      </c>
      <c r="S11" s="12">
        <f>VLOOKUP(B11,[1]Sheet3!$A$3:$R$49,18,)</f>
        <v>119.4</v>
      </c>
      <c r="T11" s="12">
        <f>VLOOKUP(B11,[1]Sheet3!$A$3:$S$49,19,)</f>
        <v>0</v>
      </c>
      <c r="U11" s="12">
        <f>VLOOKUP(B11,[1]Sheet3!$A$3:$T$49,20,)</f>
        <v>29.85</v>
      </c>
      <c r="V11" s="12">
        <f>VLOOKUP(B11,[1]Sheet3!$A$3:$U$49,21,)</f>
        <v>945.25</v>
      </c>
      <c r="W11" s="12">
        <f>SUM(M11:V11)</f>
        <v>2985</v>
      </c>
      <c r="X11" s="13">
        <f>W11+L11</f>
        <v>4255.7420000000002</v>
      </c>
    </row>
    <row r="12" spans="1:24" x14ac:dyDescent="0.2">
      <c r="A12" s="2">
        <v>2</v>
      </c>
      <c r="B12" s="3" t="s">
        <v>21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2"/>
      <c r="X12" s="2"/>
    </row>
    <row r="13" spans="1:24" x14ac:dyDescent="0.2">
      <c r="A13" s="2"/>
      <c r="B13" s="3" t="s">
        <v>22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71.36</v>
      </c>
      <c r="J13" s="12">
        <v>44.6</v>
      </c>
      <c r="K13" s="12">
        <v>42.816000000000003</v>
      </c>
      <c r="L13" s="12">
        <f t="shared" ref="L13:L75" si="0">SUM(C13:K13)</f>
        <v>158.77600000000001</v>
      </c>
      <c r="M13" s="12">
        <f>VLOOKUP(B13,[1]Sheet3!$A$3:$L$49,12,)</f>
        <v>0</v>
      </c>
      <c r="N13" s="12">
        <f>VLOOKUP(B13,[1]Sheet3!$A$3:$M$49,13,)</f>
        <v>0</v>
      </c>
      <c r="O13" s="12">
        <f>VLOOKUP(B13,[1]Sheet3!$A$3:$N$49,14,)</f>
        <v>0</v>
      </c>
      <c r="P13" s="12">
        <f>VLOOKUP(B13,[1]Sheet3!$A$3:$O$49,15,)</f>
        <v>0</v>
      </c>
      <c r="Q13" s="12">
        <f>VLOOKUP(B13,[1]Sheet3!$A$3:$P$49,16,)</f>
        <v>0</v>
      </c>
      <c r="R13" s="12">
        <f>VLOOKUP(B13,[1]Sheet3!$A$3:$Q$49,17,)</f>
        <v>0</v>
      </c>
      <c r="S13" s="12">
        <f>VLOOKUP(B13,[1]Sheet3!$A$3:$R$49,18,)</f>
        <v>0</v>
      </c>
      <c r="T13" s="12">
        <f>VLOOKUP(B13,[1]Sheet3!$A$3:$S$49,19,)</f>
        <v>0</v>
      </c>
      <c r="U13" s="12">
        <f>VLOOKUP(B13,[1]Sheet3!$A$3:$T$49,20,)</f>
        <v>0</v>
      </c>
      <c r="V13" s="12">
        <f>VLOOKUP(B13,[1]Sheet3!$A$3:$U$49,21,)</f>
        <v>0</v>
      </c>
      <c r="W13" s="12">
        <f>SUM(M13:V13)</f>
        <v>0</v>
      </c>
      <c r="X13" s="13">
        <f>W13+L13</f>
        <v>158.77600000000001</v>
      </c>
    </row>
    <row r="14" spans="1:24" x14ac:dyDescent="0.2">
      <c r="A14" s="2">
        <v>3</v>
      </c>
      <c r="B14" s="3" t="s">
        <v>23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2"/>
      <c r="X14" s="2"/>
    </row>
    <row r="15" spans="1:24" x14ac:dyDescent="0.2">
      <c r="A15" s="2"/>
      <c r="B15" s="3" t="s">
        <v>24</v>
      </c>
      <c r="C15" s="12">
        <v>0</v>
      </c>
      <c r="D15" s="12">
        <v>0</v>
      </c>
      <c r="E15" s="12">
        <v>0</v>
      </c>
      <c r="F15" s="12">
        <v>2686.4</v>
      </c>
      <c r="G15" s="12">
        <v>1679</v>
      </c>
      <c r="H15" s="12">
        <v>1611.84</v>
      </c>
      <c r="I15" s="12">
        <v>0</v>
      </c>
      <c r="J15" s="12">
        <v>0</v>
      </c>
      <c r="K15" s="12">
        <v>0</v>
      </c>
      <c r="L15" s="12">
        <f t="shared" si="0"/>
        <v>5977.24</v>
      </c>
      <c r="M15" s="12">
        <f>VLOOKUP(B15,[1]Sheet3!$A$3:$L$49,12,)</f>
        <v>0</v>
      </c>
      <c r="N15" s="12">
        <f>VLOOKUP(B15,[1]Sheet3!$A$3:$M$49,13,)</f>
        <v>13378.288</v>
      </c>
      <c r="O15" s="12">
        <f>VLOOKUP(B15,[1]Sheet3!$A$3:$N$49,14,)</f>
        <v>0</v>
      </c>
      <c r="P15" s="12">
        <f>VLOOKUP(B15,[1]Sheet3!$A$3:$O$49,15,)</f>
        <v>0</v>
      </c>
      <c r="Q15" s="12">
        <f>VLOOKUP(B15,[1]Sheet3!$A$3:$P$49,16,)</f>
        <v>3127.3919999999998</v>
      </c>
      <c r="R15" s="12">
        <f>VLOOKUP(B15,[1]Sheet3!$A$3:$Q$49,17,)</f>
        <v>0</v>
      </c>
      <c r="S15" s="12">
        <f>VLOOKUP(B15,[1]Sheet3!$A$3:$R$49,18,)</f>
        <v>1042.4639999999999</v>
      </c>
      <c r="T15" s="12">
        <f>VLOOKUP(B15,[1]Sheet3!$A$3:$S$49,19,)</f>
        <v>0</v>
      </c>
      <c r="U15" s="12">
        <f>VLOOKUP(B15,[1]Sheet3!$A$3:$T$49,20,)</f>
        <v>260.61599999999999</v>
      </c>
      <c r="V15" s="12">
        <f>VLOOKUP(B15,[1]Sheet3!$A$3:$U$49,21,)</f>
        <v>8252.84</v>
      </c>
      <c r="W15" s="12">
        <f>SUM(M15:V15)</f>
        <v>26061.600000000002</v>
      </c>
      <c r="X15" s="13">
        <f>W15+L15</f>
        <v>32038.840000000004</v>
      </c>
    </row>
    <row r="16" spans="1:24" x14ac:dyDescent="0.2">
      <c r="A16" s="2">
        <v>4</v>
      </c>
      <c r="B16" s="3" t="s">
        <v>25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2"/>
      <c r="X16" s="2"/>
    </row>
    <row r="17" spans="1:24" x14ac:dyDescent="0.2">
      <c r="A17" s="2"/>
      <c r="B17" s="3" t="s">
        <v>26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1597.44</v>
      </c>
      <c r="J17" s="12">
        <v>998.4</v>
      </c>
      <c r="K17" s="12">
        <v>958.46400000000006</v>
      </c>
      <c r="L17" s="12">
        <f t="shared" si="0"/>
        <v>3554.3040000000001</v>
      </c>
      <c r="M17" s="12">
        <f>VLOOKUP(B17,[1]Sheet3!$A$3:$L$49,12,)</f>
        <v>0</v>
      </c>
      <c r="N17" s="12">
        <f>VLOOKUP(B17,[1]Sheet3!$A$3:$M$49,13,)</f>
        <v>6637.7079999999996</v>
      </c>
      <c r="O17" s="12">
        <f>VLOOKUP(B17,[1]Sheet3!$A$3:$N$49,14,)</f>
        <v>0</v>
      </c>
      <c r="P17" s="12">
        <f>VLOOKUP(B17,[1]Sheet3!$A$3:$O$49,15,)</f>
        <v>0</v>
      </c>
      <c r="Q17" s="12">
        <f>VLOOKUP(B17,[1]Sheet3!$A$3:$P$49,16,)</f>
        <v>1551.672</v>
      </c>
      <c r="R17" s="12">
        <f>VLOOKUP(B17,[1]Sheet3!$A$3:$Q$49,17,)</f>
        <v>0</v>
      </c>
      <c r="S17" s="12">
        <f>VLOOKUP(B17,[1]Sheet3!$A$3:$R$49,18,)</f>
        <v>517.22400000000005</v>
      </c>
      <c r="T17" s="12">
        <f>VLOOKUP(B17,[1]Sheet3!$A$3:$S$49,19,)</f>
        <v>0</v>
      </c>
      <c r="U17" s="12">
        <f>VLOOKUP(B17,[1]Sheet3!$A$3:$T$49,20,)</f>
        <v>129.30600000000001</v>
      </c>
      <c r="V17" s="12">
        <f>VLOOKUP(B17,[1]Sheet3!$A$3:$U$49,21,)</f>
        <v>4094.69</v>
      </c>
      <c r="W17" s="12">
        <f>SUM(M17:V17)</f>
        <v>12930.6</v>
      </c>
      <c r="X17" s="13">
        <f>W17+L17</f>
        <v>16484.904000000002</v>
      </c>
    </row>
    <row r="18" spans="1:24" x14ac:dyDescent="0.2">
      <c r="A18" s="2">
        <v>5</v>
      </c>
      <c r="B18" s="3" t="s">
        <v>27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2"/>
      <c r="X18" s="2"/>
    </row>
    <row r="19" spans="1:24" x14ac:dyDescent="0.2">
      <c r="A19" s="2"/>
      <c r="B19" s="3" t="s">
        <v>28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1308.4000000000001</v>
      </c>
      <c r="J19" s="12">
        <v>817.75</v>
      </c>
      <c r="K19" s="12">
        <v>785.04</v>
      </c>
      <c r="L19" s="12">
        <f t="shared" si="0"/>
        <v>2911.19</v>
      </c>
      <c r="M19" s="12">
        <f>VLOOKUP(B19,[1]Sheet3!$A$3:$L$49,12,)</f>
        <v>0</v>
      </c>
      <c r="N19" s="12">
        <f>VLOOKUP(B19,[1]Sheet3!$A$3:$M$49,13,)</f>
        <v>114.57599999999999</v>
      </c>
      <c r="O19" s="12">
        <f>VLOOKUP(B19,[1]Sheet3!$A$3:$N$49,14,)</f>
        <v>0</v>
      </c>
      <c r="P19" s="12">
        <f>VLOOKUP(B19,[1]Sheet3!$A$3:$O$49,15,)</f>
        <v>0</v>
      </c>
      <c r="Q19" s="12">
        <f>VLOOKUP(B19,[1]Sheet3!$A$3:$P$49,16,)</f>
        <v>26.783999999999999</v>
      </c>
      <c r="R19" s="12">
        <f>VLOOKUP(B19,[1]Sheet3!$A$3:$Q$49,17,)</f>
        <v>0</v>
      </c>
      <c r="S19" s="12">
        <f>VLOOKUP(B19,[1]Sheet3!$A$3:$R$49,18,)</f>
        <v>8.9280000000000008</v>
      </c>
      <c r="T19" s="12">
        <f>VLOOKUP(B19,[1]Sheet3!$A$3:$S$49,19,)</f>
        <v>0</v>
      </c>
      <c r="U19" s="12">
        <f>VLOOKUP(B19,[1]Sheet3!$A$3:$T$49,20,)</f>
        <v>2.2320000000000002</v>
      </c>
      <c r="V19" s="12">
        <f>VLOOKUP(B19,[1]Sheet3!$A$3:$U$49,21,)</f>
        <v>70.680000000000007</v>
      </c>
      <c r="W19" s="12">
        <f>SUM(M19:V19)</f>
        <v>223.2</v>
      </c>
      <c r="X19" s="13">
        <f>W19+L19</f>
        <v>3134.39</v>
      </c>
    </row>
    <row r="20" spans="1:24" x14ac:dyDescent="0.2">
      <c r="A20" s="2">
        <v>6</v>
      </c>
      <c r="B20" s="3" t="s">
        <v>29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2"/>
      <c r="X20" s="2"/>
    </row>
    <row r="21" spans="1:24" x14ac:dyDescent="0.2">
      <c r="A21" s="2"/>
      <c r="B21" s="3" t="s">
        <v>30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430.48</v>
      </c>
      <c r="J21" s="12">
        <v>269.05</v>
      </c>
      <c r="K21" s="12">
        <v>258.28800000000001</v>
      </c>
      <c r="L21" s="12">
        <f t="shared" si="0"/>
        <v>957.81799999999998</v>
      </c>
      <c r="M21" s="12">
        <f>VLOOKUP(B21,[1]Sheet3!$A$3:$L$49,12,)</f>
        <v>0</v>
      </c>
      <c r="N21" s="12">
        <f>VLOOKUP(B21,[1]Sheet3!$A$3:$M$49,13,)</f>
        <v>1334.2560000000001</v>
      </c>
      <c r="O21" s="12">
        <f>VLOOKUP(B21,[1]Sheet3!$A$3:$N$49,14,)</f>
        <v>0</v>
      </c>
      <c r="P21" s="12">
        <f>VLOOKUP(B21,[1]Sheet3!$A$3:$O$49,15,)</f>
        <v>0</v>
      </c>
      <c r="Q21" s="12">
        <f>VLOOKUP(B21,[1]Sheet3!$A$3:$P$49,16,)</f>
        <v>311.904</v>
      </c>
      <c r="R21" s="12">
        <f>VLOOKUP(B21,[1]Sheet3!$A$3:$Q$49,17,)</f>
        <v>0</v>
      </c>
      <c r="S21" s="12">
        <f>VLOOKUP(B21,[1]Sheet3!$A$3:$R$49,18,)</f>
        <v>103.968</v>
      </c>
      <c r="T21" s="12">
        <f>VLOOKUP(B21,[1]Sheet3!$A$3:$S$49,19,)</f>
        <v>0</v>
      </c>
      <c r="U21" s="12">
        <f>VLOOKUP(B21,[1]Sheet3!$A$3:$T$49,20,)</f>
        <v>25.992000000000001</v>
      </c>
      <c r="V21" s="12">
        <f>VLOOKUP(B21,[1]Sheet3!$A$3:$U$49,21,)</f>
        <v>823.08</v>
      </c>
      <c r="W21" s="12">
        <f>SUM(M21:V21)</f>
        <v>2599.2000000000003</v>
      </c>
      <c r="X21" s="13">
        <f>W21+L21</f>
        <v>3557.018</v>
      </c>
    </row>
    <row r="22" spans="1:24" x14ac:dyDescent="0.2">
      <c r="A22" s="2">
        <v>7</v>
      </c>
      <c r="B22" s="3" t="s">
        <v>31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2"/>
      <c r="X22" s="2"/>
    </row>
    <row r="23" spans="1:24" x14ac:dyDescent="0.2">
      <c r="A23" s="2"/>
      <c r="B23" s="3" t="s">
        <v>32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2.88</v>
      </c>
      <c r="J23" s="12">
        <v>1.8</v>
      </c>
      <c r="K23" s="12">
        <v>1.728</v>
      </c>
      <c r="L23" s="12">
        <f t="shared" si="0"/>
        <v>6.4079999999999995</v>
      </c>
      <c r="M23" s="12">
        <f>VLOOKUP(B23,[1]Sheet3!$A$3:$L$49,12,)</f>
        <v>0</v>
      </c>
      <c r="N23" s="12">
        <f>VLOOKUP(B23,[1]Sheet3!$A$3:$M$49,13,)</f>
        <v>0</v>
      </c>
      <c r="O23" s="12">
        <f>VLOOKUP(B23,[1]Sheet3!$A$3:$N$49,14,)</f>
        <v>0</v>
      </c>
      <c r="P23" s="12">
        <f>VLOOKUP(B23,[1]Sheet3!$A$3:$O$49,15,)</f>
        <v>0</v>
      </c>
      <c r="Q23" s="12">
        <f>VLOOKUP(B23,[1]Sheet3!$A$3:$P$49,16,)</f>
        <v>0</v>
      </c>
      <c r="R23" s="12">
        <f>VLOOKUP(B23,[1]Sheet3!$A$3:$Q$49,17,)</f>
        <v>0</v>
      </c>
      <c r="S23" s="12">
        <f>VLOOKUP(B23,[1]Sheet3!$A$3:$R$49,18,)</f>
        <v>0</v>
      </c>
      <c r="T23" s="12">
        <f>VLOOKUP(B23,[1]Sheet3!$A$3:$S$49,19,)</f>
        <v>0</v>
      </c>
      <c r="U23" s="12">
        <f>VLOOKUP(B23,[1]Sheet3!$A$3:$T$49,20,)</f>
        <v>0</v>
      </c>
      <c r="V23" s="12">
        <f>VLOOKUP(B23,[1]Sheet3!$A$3:$U$49,21,)</f>
        <v>0</v>
      </c>
      <c r="W23" s="12">
        <f>SUM(M23:V23)</f>
        <v>0</v>
      </c>
      <c r="X23" s="13">
        <f>W23+L23</f>
        <v>6.4079999999999995</v>
      </c>
    </row>
    <row r="24" spans="1:24" x14ac:dyDescent="0.2">
      <c r="A24" s="2">
        <v>8</v>
      </c>
      <c r="B24" s="3" t="s">
        <v>33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2"/>
      <c r="X24" s="2"/>
    </row>
    <row r="25" spans="1:24" x14ac:dyDescent="0.2">
      <c r="A25" s="2"/>
      <c r="B25" s="3" t="s">
        <v>34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1540.64</v>
      </c>
      <c r="J25" s="12">
        <v>962.9</v>
      </c>
      <c r="K25" s="12">
        <v>924.38400000000001</v>
      </c>
      <c r="L25" s="12">
        <f t="shared" si="0"/>
        <v>3427.924</v>
      </c>
      <c r="M25" s="12">
        <f>VLOOKUP(B25,[1]Sheet3!$A$3:$L$49,12,)</f>
        <v>0</v>
      </c>
      <c r="N25" s="12">
        <f>VLOOKUP(B25,[1]Sheet3!$A$3:$M$49,13,)</f>
        <v>152.15199999999999</v>
      </c>
      <c r="O25" s="12">
        <f>VLOOKUP(B25,[1]Sheet3!$A$3:$N$49,14,)</f>
        <v>0</v>
      </c>
      <c r="P25" s="12">
        <f>VLOOKUP(B25,[1]Sheet3!$A$3:$O$49,15,)</f>
        <v>0</v>
      </c>
      <c r="Q25" s="12">
        <f>VLOOKUP(B25,[1]Sheet3!$A$3:$P$49,16,)</f>
        <v>35.567999999999998</v>
      </c>
      <c r="R25" s="12">
        <f>VLOOKUP(B25,[1]Sheet3!$A$3:$Q$49,17,)</f>
        <v>0</v>
      </c>
      <c r="S25" s="12">
        <f>VLOOKUP(B25,[1]Sheet3!$A$3:$R$49,18,)</f>
        <v>11.856</v>
      </c>
      <c r="T25" s="12">
        <f>VLOOKUP(B25,[1]Sheet3!$A$3:$S$49,19,)</f>
        <v>0</v>
      </c>
      <c r="U25" s="12">
        <f>VLOOKUP(B25,[1]Sheet3!$A$3:$T$49,20,)</f>
        <v>2.964</v>
      </c>
      <c r="V25" s="12">
        <f>VLOOKUP(B25,[1]Sheet3!$A$3:$U$49,21,)</f>
        <v>93.86</v>
      </c>
      <c r="W25" s="12">
        <f>SUM(M25:V25)</f>
        <v>296.39999999999998</v>
      </c>
      <c r="X25" s="13">
        <f>W25+L25</f>
        <v>3724.3240000000001</v>
      </c>
    </row>
    <row r="26" spans="1:24" x14ac:dyDescent="0.2">
      <c r="A26" s="2">
        <v>9</v>
      </c>
      <c r="B26" s="3" t="s">
        <v>35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2"/>
      <c r="X26" s="2"/>
    </row>
    <row r="27" spans="1:24" x14ac:dyDescent="0.2">
      <c r="A27" s="2"/>
      <c r="B27" s="3" t="s">
        <v>36</v>
      </c>
      <c r="C27" s="12">
        <v>0</v>
      </c>
      <c r="D27" s="12">
        <v>0</v>
      </c>
      <c r="E27" s="12">
        <v>0</v>
      </c>
      <c r="F27" s="12">
        <v>1076.72</v>
      </c>
      <c r="G27" s="12">
        <v>672.95</v>
      </c>
      <c r="H27" s="12">
        <v>646.03200000000004</v>
      </c>
      <c r="I27" s="12">
        <v>0</v>
      </c>
      <c r="J27" s="12">
        <v>0</v>
      </c>
      <c r="K27" s="12">
        <v>0</v>
      </c>
      <c r="L27" s="12">
        <f t="shared" si="0"/>
        <v>2395.7020000000002</v>
      </c>
      <c r="M27" s="12">
        <f>VLOOKUP(B27,[1]Sheet3!$A$3:$L$49,12,)</f>
        <v>0</v>
      </c>
      <c r="N27" s="12">
        <f>VLOOKUP(B27,[1]Sheet3!$A$3:$M$49,13,)</f>
        <v>1530.144</v>
      </c>
      <c r="O27" s="12">
        <f>VLOOKUP(B27,[1]Sheet3!$A$3:$N$49,14,)</f>
        <v>0</v>
      </c>
      <c r="P27" s="12">
        <f>VLOOKUP(B27,[1]Sheet3!$A$3:$O$49,15,)</f>
        <v>0</v>
      </c>
      <c r="Q27" s="12">
        <f>VLOOKUP(B27,[1]Sheet3!$A$3:$P$49,16,)</f>
        <v>357.69600000000003</v>
      </c>
      <c r="R27" s="12">
        <f>VLOOKUP(B27,[1]Sheet3!$A$3:$Q$49,17,)</f>
        <v>0</v>
      </c>
      <c r="S27" s="12">
        <f>VLOOKUP(B27,[1]Sheet3!$A$3:$R$49,18,)</f>
        <v>119.232</v>
      </c>
      <c r="T27" s="12">
        <f>VLOOKUP(B27,[1]Sheet3!$A$3:$S$49,19,)</f>
        <v>0</v>
      </c>
      <c r="U27" s="12">
        <f>VLOOKUP(B27,[1]Sheet3!$A$3:$T$49,20,)</f>
        <v>29.808</v>
      </c>
      <c r="V27" s="12">
        <f>VLOOKUP(B27,[1]Sheet3!$A$3:$U$49,21,)</f>
        <v>943.92</v>
      </c>
      <c r="W27" s="12">
        <f>SUM(M27:V27)</f>
        <v>2980.8</v>
      </c>
      <c r="X27" s="13">
        <f>W27+L27</f>
        <v>5376.5020000000004</v>
      </c>
    </row>
    <row r="28" spans="1:24" ht="28.5" x14ac:dyDescent="0.2">
      <c r="A28" s="2">
        <v>10</v>
      </c>
      <c r="B28" s="3" t="s">
        <v>37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2"/>
      <c r="X28" s="2"/>
    </row>
    <row r="29" spans="1:24" ht="28.5" x14ac:dyDescent="0.2">
      <c r="A29" s="2"/>
      <c r="B29" s="3" t="s">
        <v>38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0.48</v>
      </c>
      <c r="J29" s="12">
        <v>0.3</v>
      </c>
      <c r="K29" s="12">
        <v>0.28799999999999998</v>
      </c>
      <c r="L29" s="12">
        <f t="shared" si="0"/>
        <v>1.0680000000000001</v>
      </c>
      <c r="M29" s="12">
        <f>VLOOKUP(B29,[1]Sheet3!$A$3:$L$49,12,)</f>
        <v>0</v>
      </c>
      <c r="N29" s="12">
        <f>VLOOKUP(B29,[1]Sheet3!$A$3:$M$49,13,)</f>
        <v>1.8480000000000001</v>
      </c>
      <c r="O29" s="12">
        <f>VLOOKUP(B29,[1]Sheet3!$A$3:$N$49,14,)</f>
        <v>0</v>
      </c>
      <c r="P29" s="12">
        <f>VLOOKUP(B29,[1]Sheet3!$A$3:$O$49,15,)</f>
        <v>0</v>
      </c>
      <c r="Q29" s="12">
        <f>VLOOKUP(B29,[1]Sheet3!$A$3:$P$49,16,)</f>
        <v>0.432</v>
      </c>
      <c r="R29" s="12">
        <f>VLOOKUP(B29,[1]Sheet3!$A$3:$Q$49,17,)</f>
        <v>0</v>
      </c>
      <c r="S29" s="12">
        <f>VLOOKUP(B29,[1]Sheet3!$A$3:$R$49,18,)</f>
        <v>0.14399999999999999</v>
      </c>
      <c r="T29" s="12">
        <f>VLOOKUP(B29,[1]Sheet3!$A$3:$S$49,19,)</f>
        <v>0</v>
      </c>
      <c r="U29" s="12">
        <f>VLOOKUP(B29,[1]Sheet3!$A$3:$T$49,20,)</f>
        <v>3.5999999999999997E-2</v>
      </c>
      <c r="V29" s="12">
        <f>VLOOKUP(B29,[1]Sheet3!$A$3:$U$49,21,)</f>
        <v>1.1399999999999999</v>
      </c>
      <c r="W29" s="12">
        <f>SUM(M29:V29)</f>
        <v>3.6000000000000005</v>
      </c>
      <c r="X29" s="13">
        <f>W29+L29</f>
        <v>4.668000000000001</v>
      </c>
    </row>
    <row r="30" spans="1:24" x14ac:dyDescent="0.2">
      <c r="A30" s="7" t="s">
        <v>39</v>
      </c>
      <c r="B30" s="3" t="s">
        <v>40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2"/>
      <c r="X30" s="2"/>
    </row>
    <row r="31" spans="1:24" x14ac:dyDescent="0.2">
      <c r="A31" s="2"/>
      <c r="B31" s="3" t="s">
        <v>41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f t="shared" si="0"/>
        <v>0</v>
      </c>
      <c r="M31" s="12">
        <f>VLOOKUP(B31,[1]Sheet3!$A$3:$L$49,12,)</f>
        <v>0</v>
      </c>
      <c r="N31" s="12">
        <f>VLOOKUP(B31,[1]Sheet3!$A$3:$M$49,13,)</f>
        <v>130.28399999999999</v>
      </c>
      <c r="O31" s="12">
        <f>VLOOKUP(B31,[1]Sheet3!$A$3:$N$49,14,)</f>
        <v>0</v>
      </c>
      <c r="P31" s="12">
        <f>VLOOKUP(B31,[1]Sheet3!$A$3:$O$49,15,)</f>
        <v>0</v>
      </c>
      <c r="Q31" s="12">
        <f>VLOOKUP(B31,[1]Sheet3!$A$3:$P$49,16,)</f>
        <v>30.456</v>
      </c>
      <c r="R31" s="12">
        <f>VLOOKUP(B31,[1]Sheet3!$A$3:$Q$49,17,)</f>
        <v>0</v>
      </c>
      <c r="S31" s="12">
        <f>VLOOKUP(B31,[1]Sheet3!$A$3:$R$49,18,)</f>
        <v>10.151999999999999</v>
      </c>
      <c r="T31" s="12">
        <f>VLOOKUP(B31,[1]Sheet3!$A$3:$S$49,19,)</f>
        <v>0</v>
      </c>
      <c r="U31" s="12">
        <f>VLOOKUP(B31,[1]Sheet3!$A$3:$T$49,20,)</f>
        <v>2.5379999999999998</v>
      </c>
      <c r="V31" s="12">
        <f>VLOOKUP(B31,[1]Sheet3!$A$3:$U$49,21,)</f>
        <v>80.37</v>
      </c>
      <c r="W31" s="12">
        <f>SUM(M31:V31)</f>
        <v>253.79999999999998</v>
      </c>
      <c r="X31" s="13">
        <f>W31+L31</f>
        <v>253.79999999999998</v>
      </c>
    </row>
    <row r="32" spans="1:24" x14ac:dyDescent="0.2">
      <c r="A32" s="2">
        <v>12</v>
      </c>
      <c r="B32" s="3" t="s">
        <v>42</v>
      </c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2"/>
      <c r="X32" s="2"/>
    </row>
    <row r="33" spans="1:24" x14ac:dyDescent="0.2">
      <c r="A33" s="2"/>
      <c r="B33" s="3" t="s">
        <v>43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0.96</v>
      </c>
      <c r="J33" s="12">
        <v>0.6</v>
      </c>
      <c r="K33" s="12">
        <v>0.57599999999999996</v>
      </c>
      <c r="L33" s="12">
        <f t="shared" si="0"/>
        <v>2.1360000000000001</v>
      </c>
      <c r="M33" s="12">
        <f>VLOOKUP(B33,[1]Sheet3!$A$3:$L$49,12,)</f>
        <v>0</v>
      </c>
      <c r="N33" s="12">
        <f>VLOOKUP(B33,[1]Sheet3!$A$3:$M$49,13,)</f>
        <v>0</v>
      </c>
      <c r="O33" s="12">
        <f>VLOOKUP(B33,[1]Sheet3!$A$3:$N$49,14,)</f>
        <v>0</v>
      </c>
      <c r="P33" s="12">
        <f>VLOOKUP(B33,[1]Sheet3!$A$3:$O$49,15,)</f>
        <v>0</v>
      </c>
      <c r="Q33" s="12">
        <f>VLOOKUP(B33,[1]Sheet3!$A$3:$P$49,16,)</f>
        <v>0</v>
      </c>
      <c r="R33" s="12">
        <f>VLOOKUP(B33,[1]Sheet3!$A$3:$Q$49,17,)</f>
        <v>0</v>
      </c>
      <c r="S33" s="12">
        <f>VLOOKUP(B33,[1]Sheet3!$A$3:$R$49,18,)</f>
        <v>0</v>
      </c>
      <c r="T33" s="12">
        <f>VLOOKUP(B33,[1]Sheet3!$A$3:$S$49,19,)</f>
        <v>0</v>
      </c>
      <c r="U33" s="12">
        <f>VLOOKUP(B33,[1]Sheet3!$A$3:$T$49,20,)</f>
        <v>0</v>
      </c>
      <c r="V33" s="12">
        <f>VLOOKUP(B33,[1]Sheet3!$A$3:$U$49,21,)</f>
        <v>0</v>
      </c>
      <c r="W33" s="12">
        <f>SUM(M33:V33)</f>
        <v>0</v>
      </c>
      <c r="X33" s="13">
        <f>W33+L33</f>
        <v>2.1360000000000001</v>
      </c>
    </row>
    <row r="34" spans="1:24" x14ac:dyDescent="0.2">
      <c r="A34" s="2">
        <v>13</v>
      </c>
      <c r="B34" s="3" t="s">
        <v>44</v>
      </c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2"/>
      <c r="X34" s="2"/>
    </row>
    <row r="35" spans="1:24" x14ac:dyDescent="0.2">
      <c r="A35" s="2"/>
      <c r="B35" s="3" t="s">
        <v>45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2">
        <v>1275.8399999999999</v>
      </c>
      <c r="J35" s="12">
        <v>797.4</v>
      </c>
      <c r="K35" s="12">
        <v>765.50400000000002</v>
      </c>
      <c r="L35" s="12">
        <f t="shared" si="0"/>
        <v>2838.7439999999997</v>
      </c>
      <c r="M35" s="12">
        <f>VLOOKUP(B35,[1]Sheet3!$A$3:$L$49,12,)</f>
        <v>0</v>
      </c>
      <c r="N35" s="12">
        <f>VLOOKUP(B35,[1]Sheet3!$A$3:$M$49,13,)</f>
        <v>4645.5640000000003</v>
      </c>
      <c r="O35" s="12">
        <f>VLOOKUP(B35,[1]Sheet3!$A$3:$N$49,14,)</f>
        <v>0</v>
      </c>
      <c r="P35" s="12">
        <f>VLOOKUP(B35,[1]Sheet3!$A$3:$O$49,15,)</f>
        <v>0</v>
      </c>
      <c r="Q35" s="12">
        <f>VLOOKUP(B35,[1]Sheet3!$A$3:$P$49,16,)</f>
        <v>1085.9760000000001</v>
      </c>
      <c r="R35" s="12">
        <f>VLOOKUP(B35,[1]Sheet3!$A$3:$Q$49,17,)</f>
        <v>0</v>
      </c>
      <c r="S35" s="12">
        <f>VLOOKUP(B35,[1]Sheet3!$A$3:$R$49,18,)</f>
        <v>361.99200000000002</v>
      </c>
      <c r="T35" s="12">
        <f>VLOOKUP(B35,[1]Sheet3!$A$3:$S$49,19,)</f>
        <v>0</v>
      </c>
      <c r="U35" s="12">
        <f>VLOOKUP(B35,[1]Sheet3!$A$3:$T$49,20,)</f>
        <v>90.498000000000005</v>
      </c>
      <c r="V35" s="12">
        <f>VLOOKUP(B35,[1]Sheet3!$A$3:$U$49,21,)</f>
        <v>2865.77</v>
      </c>
      <c r="W35" s="12">
        <f>SUM(M35:V35)</f>
        <v>9049.8000000000011</v>
      </c>
      <c r="X35" s="13">
        <f>W35+L35</f>
        <v>11888.544000000002</v>
      </c>
    </row>
    <row r="36" spans="1:24" x14ac:dyDescent="0.2">
      <c r="A36" s="2">
        <v>14</v>
      </c>
      <c r="B36" s="3" t="s">
        <v>46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2"/>
      <c r="X36" s="2"/>
    </row>
    <row r="37" spans="1:24" x14ac:dyDescent="0.2">
      <c r="A37" s="2"/>
      <c r="B37" s="3" t="s">
        <v>47</v>
      </c>
      <c r="C37" s="12">
        <v>178.32</v>
      </c>
      <c r="D37" s="12">
        <v>111.45</v>
      </c>
      <c r="E37" s="12">
        <v>106.992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2">
        <f t="shared" si="0"/>
        <v>396.762</v>
      </c>
      <c r="M37" s="12">
        <f>VLOOKUP(B37,[1]Sheet3!$A$3:$L$49,12,)</f>
        <v>875.952</v>
      </c>
      <c r="N37" s="12">
        <f>VLOOKUP(B37,[1]Sheet3!$A$3:$M$49,13,)</f>
        <v>0</v>
      </c>
      <c r="O37" s="12">
        <f>VLOOKUP(B37,[1]Sheet3!$A$3:$N$49,14,)</f>
        <v>204.768</v>
      </c>
      <c r="P37" s="12">
        <f>VLOOKUP(B37,[1]Sheet3!$A$3:$O$49,15,)</f>
        <v>68.256</v>
      </c>
      <c r="Q37" s="12">
        <f>VLOOKUP(B37,[1]Sheet3!$A$3:$P$49,16,)</f>
        <v>0</v>
      </c>
      <c r="R37" s="12">
        <f>VLOOKUP(B37,[1]Sheet3!$A$3:$Q$49,17,)</f>
        <v>17.064</v>
      </c>
      <c r="S37" s="12">
        <f>VLOOKUP(B37,[1]Sheet3!$A$3:$R$49,18,)</f>
        <v>0</v>
      </c>
      <c r="T37" s="12">
        <f>VLOOKUP(B37,[1]Sheet3!$A$3:$S$49,19,)</f>
        <v>540.36</v>
      </c>
      <c r="U37" s="12">
        <f>VLOOKUP(B37,[1]Sheet3!$A$3:$T$49,20,)</f>
        <v>0</v>
      </c>
      <c r="V37" s="12">
        <f>VLOOKUP(B37,[1]Sheet3!$A$3:$U$49,21,)</f>
        <v>0</v>
      </c>
      <c r="W37" s="12">
        <f>SUM(M37:V37)</f>
        <v>1706.4</v>
      </c>
      <c r="X37" s="13">
        <f>W37+L37</f>
        <v>2103.1620000000003</v>
      </c>
    </row>
    <row r="38" spans="1:24" x14ac:dyDescent="0.2">
      <c r="A38" s="2">
        <v>15</v>
      </c>
      <c r="B38" s="3" t="s">
        <v>48</v>
      </c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2"/>
      <c r="X38" s="2"/>
    </row>
    <row r="39" spans="1:24" x14ac:dyDescent="0.2">
      <c r="A39" s="2"/>
      <c r="B39" s="3" t="s">
        <v>49</v>
      </c>
      <c r="C39" s="12">
        <v>0</v>
      </c>
      <c r="D39" s="12">
        <v>0</v>
      </c>
      <c r="E39" s="12">
        <v>0</v>
      </c>
      <c r="F39" s="12">
        <v>0</v>
      </c>
      <c r="G39" s="12">
        <v>0</v>
      </c>
      <c r="H39" s="12">
        <v>0</v>
      </c>
      <c r="I39" s="12">
        <v>59.52</v>
      </c>
      <c r="J39" s="12">
        <v>37.200000000000003</v>
      </c>
      <c r="K39" s="12">
        <v>35.712000000000003</v>
      </c>
      <c r="L39" s="12">
        <f t="shared" si="0"/>
        <v>132.43200000000002</v>
      </c>
      <c r="M39" s="12">
        <f>VLOOKUP(B39,[1]Sheet3!$A$3:$L$49,12,)</f>
        <v>0</v>
      </c>
      <c r="N39" s="12">
        <f>VLOOKUP(B39,[1]Sheet3!$A$3:$M$49,13,)</f>
        <v>460.76799999999997</v>
      </c>
      <c r="O39" s="12">
        <f>VLOOKUP(B39,[1]Sheet3!$A$3:$N$49,14,)</f>
        <v>0</v>
      </c>
      <c r="P39" s="12">
        <f>VLOOKUP(B39,[1]Sheet3!$A$3:$O$49,15,)</f>
        <v>0</v>
      </c>
      <c r="Q39" s="12">
        <f>VLOOKUP(B39,[1]Sheet3!$A$3:$P$49,16,)</f>
        <v>107.712</v>
      </c>
      <c r="R39" s="12">
        <f>VLOOKUP(B39,[1]Sheet3!$A$3:$Q$49,17,)</f>
        <v>0</v>
      </c>
      <c r="S39" s="12">
        <f>VLOOKUP(B39,[1]Sheet3!$A$3:$R$49,18,)</f>
        <v>35.904000000000003</v>
      </c>
      <c r="T39" s="12">
        <f>VLOOKUP(B39,[1]Sheet3!$A$3:$S$49,19,)</f>
        <v>0</v>
      </c>
      <c r="U39" s="12">
        <f>VLOOKUP(B39,[1]Sheet3!$A$3:$T$49,20,)</f>
        <v>8.9760000000000009</v>
      </c>
      <c r="V39" s="12">
        <f>VLOOKUP(B39,[1]Sheet3!$A$3:$U$49,21,)</f>
        <v>284.24</v>
      </c>
      <c r="W39" s="12">
        <f>SUM(M39:V39)</f>
        <v>897.6</v>
      </c>
      <c r="X39" s="13">
        <f>W39+L39</f>
        <v>1030.0320000000002</v>
      </c>
    </row>
    <row r="40" spans="1:24" x14ac:dyDescent="0.2">
      <c r="A40" s="2">
        <v>16</v>
      </c>
      <c r="B40" s="3" t="s">
        <v>50</v>
      </c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2"/>
      <c r="X40" s="2"/>
    </row>
    <row r="41" spans="1:24" x14ac:dyDescent="0.2">
      <c r="A41" s="2"/>
      <c r="B41" s="3" t="s">
        <v>51</v>
      </c>
      <c r="C41" s="12">
        <v>0</v>
      </c>
      <c r="D41" s="12">
        <v>0</v>
      </c>
      <c r="E41" s="12">
        <v>0</v>
      </c>
      <c r="F41" s="12">
        <v>850.24</v>
      </c>
      <c r="G41" s="12">
        <v>531.4</v>
      </c>
      <c r="H41" s="12">
        <v>510.14400000000001</v>
      </c>
      <c r="I41" s="12">
        <v>0</v>
      </c>
      <c r="J41" s="12">
        <v>0</v>
      </c>
      <c r="K41" s="12">
        <v>0</v>
      </c>
      <c r="L41" s="12">
        <f t="shared" si="0"/>
        <v>1891.7839999999999</v>
      </c>
      <c r="M41" s="12">
        <f>VLOOKUP(B41,[1]Sheet3!$A$3:$L$49,12,)</f>
        <v>0</v>
      </c>
      <c r="N41" s="12">
        <f>VLOOKUP(B41,[1]Sheet3!$A$3:$M$49,13,)</f>
        <v>2642.64</v>
      </c>
      <c r="O41" s="12">
        <f>VLOOKUP(B41,[1]Sheet3!$A$3:$N$49,14,)</f>
        <v>0</v>
      </c>
      <c r="P41" s="12">
        <f>VLOOKUP(B41,[1]Sheet3!$A$3:$O$49,15,)</f>
        <v>0</v>
      </c>
      <c r="Q41" s="12">
        <f>VLOOKUP(B41,[1]Sheet3!$A$3:$P$49,16,)</f>
        <v>617.76</v>
      </c>
      <c r="R41" s="12">
        <f>VLOOKUP(B41,[1]Sheet3!$A$3:$Q$49,17,)</f>
        <v>0</v>
      </c>
      <c r="S41" s="12">
        <f>VLOOKUP(B41,[1]Sheet3!$A$3:$R$49,18,)</f>
        <v>205.92</v>
      </c>
      <c r="T41" s="12">
        <f>VLOOKUP(B41,[1]Sheet3!$A$3:$S$49,19,)</f>
        <v>0</v>
      </c>
      <c r="U41" s="12">
        <f>VLOOKUP(B41,[1]Sheet3!$A$3:$T$49,20,)</f>
        <v>51.48</v>
      </c>
      <c r="V41" s="12">
        <f>VLOOKUP(B41,[1]Sheet3!$A$3:$U$49,21,)</f>
        <v>1630.2</v>
      </c>
      <c r="W41" s="12">
        <f>SUM(M41:V41)</f>
        <v>5148</v>
      </c>
      <c r="X41" s="13">
        <f>W41+L41</f>
        <v>7039.7839999999997</v>
      </c>
    </row>
    <row r="42" spans="1:24" x14ac:dyDescent="0.2">
      <c r="A42" s="2">
        <v>17</v>
      </c>
      <c r="B42" s="3" t="s">
        <v>52</v>
      </c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2"/>
      <c r="X42" s="2"/>
    </row>
    <row r="43" spans="1:24" x14ac:dyDescent="0.2">
      <c r="A43" s="2"/>
      <c r="B43" s="3" t="s">
        <v>53</v>
      </c>
      <c r="C43" s="12">
        <v>0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2">
        <v>100.16</v>
      </c>
      <c r="J43" s="12">
        <v>62.6</v>
      </c>
      <c r="K43" s="12">
        <v>60.095999999999997</v>
      </c>
      <c r="L43" s="12">
        <f t="shared" si="0"/>
        <v>222.85599999999999</v>
      </c>
      <c r="M43" s="12">
        <f>VLOOKUP(B43,[1]Sheet3!$A$3:$L$49,12,)</f>
        <v>0</v>
      </c>
      <c r="N43" s="12">
        <f>VLOOKUP(B43,[1]Sheet3!$A$3:$M$49,13,)</f>
        <v>0</v>
      </c>
      <c r="O43" s="12">
        <f>VLOOKUP(B43,[1]Sheet3!$A$3:$N$49,14,)</f>
        <v>0</v>
      </c>
      <c r="P43" s="12">
        <f>VLOOKUP(B43,[1]Sheet3!$A$3:$O$49,15,)</f>
        <v>0</v>
      </c>
      <c r="Q43" s="12">
        <f>VLOOKUP(B43,[1]Sheet3!$A$3:$P$49,16,)</f>
        <v>0</v>
      </c>
      <c r="R43" s="12">
        <f>VLOOKUP(B43,[1]Sheet3!$A$3:$Q$49,17,)</f>
        <v>0</v>
      </c>
      <c r="S43" s="12">
        <f>VLOOKUP(B43,[1]Sheet3!$A$3:$R$49,18,)</f>
        <v>0</v>
      </c>
      <c r="T43" s="12">
        <f>VLOOKUP(B43,[1]Sheet3!$A$3:$S$49,19,)</f>
        <v>0</v>
      </c>
      <c r="U43" s="12">
        <f>VLOOKUP(B43,[1]Sheet3!$A$3:$T$49,20,)</f>
        <v>0</v>
      </c>
      <c r="V43" s="12">
        <f>VLOOKUP(B43,[1]Sheet3!$A$3:$U$49,21,)</f>
        <v>0</v>
      </c>
      <c r="W43" s="12">
        <f>SUM(M43:V43)</f>
        <v>0</v>
      </c>
      <c r="X43" s="13">
        <f>W43+L43</f>
        <v>222.85599999999999</v>
      </c>
    </row>
    <row r="44" spans="1:24" x14ac:dyDescent="0.2">
      <c r="A44" s="2">
        <v>18</v>
      </c>
      <c r="B44" s="3" t="s">
        <v>54</v>
      </c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2"/>
      <c r="X44" s="2"/>
    </row>
    <row r="45" spans="1:24" x14ac:dyDescent="0.2">
      <c r="A45" s="2"/>
      <c r="B45" s="3" t="s">
        <v>55</v>
      </c>
      <c r="C45" s="12">
        <v>114.24</v>
      </c>
      <c r="D45" s="12">
        <v>71.400000000000006</v>
      </c>
      <c r="E45" s="12">
        <v>68.543999999999997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f t="shared" si="0"/>
        <v>254.18399999999997</v>
      </c>
      <c r="M45" s="12">
        <f>VLOOKUP(B45,[1]Sheet3!$A$3:$L$49,12,)</f>
        <v>0</v>
      </c>
      <c r="N45" s="12">
        <f>VLOOKUP(B45,[1]Sheet3!$A$3:$M$49,13,)</f>
        <v>183.876</v>
      </c>
      <c r="O45" s="12">
        <f>VLOOKUP(B45,[1]Sheet3!$A$3:$N$49,14,)</f>
        <v>0</v>
      </c>
      <c r="P45" s="12">
        <f>VLOOKUP(B45,[1]Sheet3!$A$3:$O$49,15,)</f>
        <v>0</v>
      </c>
      <c r="Q45" s="12">
        <f>VLOOKUP(B45,[1]Sheet3!$A$3:$P$49,16,)</f>
        <v>42.984000000000002</v>
      </c>
      <c r="R45" s="12">
        <f>VLOOKUP(B45,[1]Sheet3!$A$3:$Q$49,17,)</f>
        <v>0</v>
      </c>
      <c r="S45" s="12">
        <f>VLOOKUP(B45,[1]Sheet3!$A$3:$R$49,18,)</f>
        <v>14.327999999999999</v>
      </c>
      <c r="T45" s="12">
        <f>VLOOKUP(B45,[1]Sheet3!$A$3:$S$49,19,)</f>
        <v>0</v>
      </c>
      <c r="U45" s="12">
        <f>VLOOKUP(B45,[1]Sheet3!$A$3:$T$49,20,)</f>
        <v>3.5819999999999999</v>
      </c>
      <c r="V45" s="12">
        <f>VLOOKUP(B45,[1]Sheet3!$A$3:$U$49,21,)</f>
        <v>113.43</v>
      </c>
      <c r="W45" s="12">
        <f>SUM(M45:V45)</f>
        <v>358.20000000000005</v>
      </c>
      <c r="X45" s="13">
        <f>W45+L45</f>
        <v>612.38400000000001</v>
      </c>
    </row>
    <row r="46" spans="1:24" x14ac:dyDescent="0.2">
      <c r="A46" s="2">
        <v>19</v>
      </c>
      <c r="B46" s="3" t="s">
        <v>56</v>
      </c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2"/>
      <c r="X46" s="2"/>
    </row>
    <row r="47" spans="1:24" x14ac:dyDescent="0.2">
      <c r="A47" s="2"/>
      <c r="B47" s="3" t="s">
        <v>57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2">
        <v>1466.8</v>
      </c>
      <c r="J47" s="12">
        <v>916.75</v>
      </c>
      <c r="K47" s="12">
        <v>880.08</v>
      </c>
      <c r="L47" s="12">
        <f t="shared" si="0"/>
        <v>3263.63</v>
      </c>
      <c r="M47" s="12">
        <f>VLOOKUP(B47,[1]Sheet3!$A$3:$L$49,12,)</f>
        <v>0</v>
      </c>
      <c r="N47" s="12">
        <f>VLOOKUP(B47,[1]Sheet3!$A$3:$M$49,13,)</f>
        <v>6437.8159999999998</v>
      </c>
      <c r="O47" s="12">
        <f>VLOOKUP(B47,[1]Sheet3!$A$3:$N$49,14,)</f>
        <v>0</v>
      </c>
      <c r="P47" s="12">
        <f>VLOOKUP(B47,[1]Sheet3!$A$3:$O$49,15,)</f>
        <v>0</v>
      </c>
      <c r="Q47" s="12">
        <f>VLOOKUP(B47,[1]Sheet3!$A$3:$P$49,16,)</f>
        <v>1504.944</v>
      </c>
      <c r="R47" s="12">
        <f>VLOOKUP(B47,[1]Sheet3!$A$3:$Q$49,17,)</f>
        <v>0</v>
      </c>
      <c r="S47" s="12">
        <f>VLOOKUP(B47,[1]Sheet3!$A$3:$R$49,18,)</f>
        <v>501.64800000000002</v>
      </c>
      <c r="T47" s="12">
        <f>VLOOKUP(B47,[1]Sheet3!$A$3:$S$49,19,)</f>
        <v>0</v>
      </c>
      <c r="U47" s="12">
        <f>VLOOKUP(B47,[1]Sheet3!$A$3:$T$49,20,)</f>
        <v>125.41200000000001</v>
      </c>
      <c r="V47" s="12">
        <f>VLOOKUP(B47,[1]Sheet3!$A$3:$U$49,21,)</f>
        <v>3971.38</v>
      </c>
      <c r="W47" s="12">
        <f>SUM(M47:V47)</f>
        <v>12541.2</v>
      </c>
      <c r="X47" s="13">
        <f>W47+L47</f>
        <v>15804.830000000002</v>
      </c>
    </row>
    <row r="48" spans="1:24" x14ac:dyDescent="0.2">
      <c r="A48" s="2">
        <v>20</v>
      </c>
      <c r="B48" s="3" t="s">
        <v>58</v>
      </c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2"/>
      <c r="X48" s="2"/>
    </row>
    <row r="49" spans="1:24" x14ac:dyDescent="0.2">
      <c r="A49" s="2"/>
      <c r="B49" s="3" t="s">
        <v>59</v>
      </c>
      <c r="C49" s="12">
        <v>0</v>
      </c>
      <c r="D49" s="12">
        <v>0</v>
      </c>
      <c r="E49" s="12">
        <v>0</v>
      </c>
      <c r="F49" s="12">
        <v>3543.12</v>
      </c>
      <c r="G49" s="12">
        <v>2214.4499999999998</v>
      </c>
      <c r="H49" s="12">
        <v>2125.8719999999998</v>
      </c>
      <c r="I49" s="12">
        <v>0</v>
      </c>
      <c r="J49" s="12">
        <v>0</v>
      </c>
      <c r="K49" s="12">
        <v>0</v>
      </c>
      <c r="L49" s="12">
        <f t="shared" si="0"/>
        <v>7883.4419999999991</v>
      </c>
      <c r="M49" s="12">
        <f>VLOOKUP(B49,[1]Sheet3!$A$3:$L$49,12,)</f>
        <v>0</v>
      </c>
      <c r="N49" s="12">
        <f>VLOOKUP(B49,[1]Sheet3!$A$3:$M$49,13,)</f>
        <v>19253.080000000002</v>
      </c>
      <c r="O49" s="12">
        <f>VLOOKUP(B49,[1]Sheet3!$A$3:$N$49,14,)</f>
        <v>0</v>
      </c>
      <c r="P49" s="12">
        <f>VLOOKUP(B49,[1]Sheet3!$A$3:$O$49,15,)</f>
        <v>0</v>
      </c>
      <c r="Q49" s="12">
        <f>VLOOKUP(B49,[1]Sheet3!$A$3:$P$49,16,)</f>
        <v>4500.72</v>
      </c>
      <c r="R49" s="12">
        <f>VLOOKUP(B49,[1]Sheet3!$A$3:$Q$49,17,)</f>
        <v>0</v>
      </c>
      <c r="S49" s="12">
        <f>VLOOKUP(B49,[1]Sheet3!$A$3:$R$49,18,)</f>
        <v>1500.24</v>
      </c>
      <c r="T49" s="12">
        <f>VLOOKUP(B49,[1]Sheet3!$A$3:$S$49,19,)</f>
        <v>0</v>
      </c>
      <c r="U49" s="12">
        <f>VLOOKUP(B49,[1]Sheet3!$A$3:$T$49,20,)</f>
        <v>375.06</v>
      </c>
      <c r="V49" s="12">
        <f>VLOOKUP(B49,[1]Sheet3!$A$3:$U$49,21,)</f>
        <v>11876.9</v>
      </c>
      <c r="W49" s="12">
        <f>SUM(M49:V49)</f>
        <v>37506.000000000007</v>
      </c>
      <c r="X49" s="13">
        <f>W49+L49</f>
        <v>45389.44200000001</v>
      </c>
    </row>
    <row r="50" spans="1:24" x14ac:dyDescent="0.2">
      <c r="A50" s="2">
        <v>21</v>
      </c>
      <c r="B50" s="3" t="s">
        <v>60</v>
      </c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2"/>
      <c r="X50" s="2"/>
    </row>
    <row r="51" spans="1:24" x14ac:dyDescent="0.2">
      <c r="A51" s="2"/>
      <c r="B51" s="3" t="s">
        <v>61</v>
      </c>
      <c r="C51" s="12">
        <v>5557.84</v>
      </c>
      <c r="D51" s="12">
        <v>3473.65</v>
      </c>
      <c r="E51" s="12">
        <v>3334.7040000000002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f t="shared" si="0"/>
        <v>12366.194</v>
      </c>
      <c r="M51" s="12">
        <f>VLOOKUP(B51,[1]Sheet3!$A$3:$L$49,12,)</f>
        <v>19997.824000000001</v>
      </c>
      <c r="N51" s="12">
        <f>VLOOKUP(B51,[1]Sheet3!$A$3:$M$49,13,)</f>
        <v>0</v>
      </c>
      <c r="O51" s="12">
        <f>VLOOKUP(B51,[1]Sheet3!$A$3:$N$49,14,)</f>
        <v>4674.8159999999998</v>
      </c>
      <c r="P51" s="12">
        <f>VLOOKUP(B51,[1]Sheet3!$A$3:$O$49,15,)</f>
        <v>1558.2719999999999</v>
      </c>
      <c r="Q51" s="12">
        <f>VLOOKUP(B51,[1]Sheet3!$A$3:$P$49,16,)</f>
        <v>0</v>
      </c>
      <c r="R51" s="12">
        <f>VLOOKUP(B51,[1]Sheet3!$A$3:$Q$49,17,)</f>
        <v>389.56799999999998</v>
      </c>
      <c r="S51" s="12">
        <f>VLOOKUP(B51,[1]Sheet3!$A$3:$R$49,18,)</f>
        <v>0</v>
      </c>
      <c r="T51" s="12">
        <f>VLOOKUP(B51,[1]Sheet3!$A$3:$S$49,19,)</f>
        <v>12336.32</v>
      </c>
      <c r="U51" s="12">
        <f>VLOOKUP(B51,[1]Sheet3!$A$3:$T$49,20,)</f>
        <v>0</v>
      </c>
      <c r="V51" s="12">
        <f>VLOOKUP(B51,[1]Sheet3!$A$3:$U$49,21,)</f>
        <v>0</v>
      </c>
      <c r="W51" s="12">
        <f>SUM(M51:V51)</f>
        <v>38956.800000000003</v>
      </c>
      <c r="X51" s="13">
        <f>W51+L51</f>
        <v>51322.994000000006</v>
      </c>
    </row>
    <row r="52" spans="1:24" x14ac:dyDescent="0.2">
      <c r="A52" s="2">
        <v>22</v>
      </c>
      <c r="B52" s="3" t="s">
        <v>62</v>
      </c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2"/>
      <c r="X52" s="2"/>
    </row>
    <row r="53" spans="1:24" ht="28.5" x14ac:dyDescent="0.2">
      <c r="A53" s="2"/>
      <c r="B53" s="3" t="s">
        <v>63</v>
      </c>
      <c r="C53" s="12">
        <v>0</v>
      </c>
      <c r="D53" s="12">
        <v>0</v>
      </c>
      <c r="E53" s="12">
        <v>0</v>
      </c>
      <c r="F53" s="12">
        <v>0</v>
      </c>
      <c r="G53" s="12">
        <v>0</v>
      </c>
      <c r="H53" s="12">
        <v>0</v>
      </c>
      <c r="I53" s="12">
        <v>296.8</v>
      </c>
      <c r="J53" s="12">
        <v>185.5</v>
      </c>
      <c r="K53" s="12">
        <v>178.08</v>
      </c>
      <c r="L53" s="12">
        <f t="shared" si="0"/>
        <v>660.38</v>
      </c>
      <c r="M53" s="12">
        <f>VLOOKUP(B53,[1]Sheet3!$A$3:$L$49,12,)</f>
        <v>0</v>
      </c>
      <c r="N53" s="12">
        <f>VLOOKUP(B53,[1]Sheet3!$A$3:$M$49,13,)</f>
        <v>2770.46</v>
      </c>
      <c r="O53" s="12">
        <f>VLOOKUP(B53,[1]Sheet3!$A$3:$N$49,14,)</f>
        <v>0</v>
      </c>
      <c r="P53" s="12">
        <f>VLOOKUP(B53,[1]Sheet3!$A$3:$O$49,15,)</f>
        <v>0</v>
      </c>
      <c r="Q53" s="12">
        <f>VLOOKUP(B53,[1]Sheet3!$A$3:$P$49,16,)</f>
        <v>647.64</v>
      </c>
      <c r="R53" s="12">
        <f>VLOOKUP(B53,[1]Sheet3!$A$3:$Q$49,17,)</f>
        <v>0</v>
      </c>
      <c r="S53" s="12">
        <f>VLOOKUP(B53,[1]Sheet3!$A$3:$R$49,18,)</f>
        <v>215.88</v>
      </c>
      <c r="T53" s="12">
        <f>VLOOKUP(B53,[1]Sheet3!$A$3:$S$49,19,)</f>
        <v>0</v>
      </c>
      <c r="U53" s="12">
        <f>VLOOKUP(B53,[1]Sheet3!$A$3:$T$49,20,)</f>
        <v>53.97</v>
      </c>
      <c r="V53" s="12">
        <f>VLOOKUP(B53,[1]Sheet3!$A$3:$U$49,21,)</f>
        <v>1709.05</v>
      </c>
      <c r="W53" s="12">
        <f>SUM(M53:V53)</f>
        <v>5397</v>
      </c>
      <c r="X53" s="13">
        <f>W53+L53</f>
        <v>6057.38</v>
      </c>
    </row>
    <row r="54" spans="1:24" x14ac:dyDescent="0.2">
      <c r="A54" s="2">
        <v>23</v>
      </c>
      <c r="B54" s="3" t="s">
        <v>64</v>
      </c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2"/>
      <c r="X54" s="2"/>
    </row>
    <row r="55" spans="1:24" x14ac:dyDescent="0.2">
      <c r="A55" s="2"/>
      <c r="B55" s="3" t="s">
        <v>65</v>
      </c>
      <c r="C55" s="12">
        <v>0</v>
      </c>
      <c r="D55" s="12">
        <v>0</v>
      </c>
      <c r="E55" s="12">
        <v>0</v>
      </c>
      <c r="F55" s="12">
        <v>0</v>
      </c>
      <c r="G55" s="12">
        <v>0</v>
      </c>
      <c r="H55" s="12">
        <v>0</v>
      </c>
      <c r="I55" s="12">
        <v>303.44</v>
      </c>
      <c r="J55" s="12">
        <v>189.65</v>
      </c>
      <c r="K55" s="12">
        <v>182.06399999999999</v>
      </c>
      <c r="L55" s="12">
        <f t="shared" si="0"/>
        <v>675.154</v>
      </c>
      <c r="M55" s="12">
        <f>VLOOKUP(B55,[1]Sheet3!$A$3:$L$49,12,)</f>
        <v>0</v>
      </c>
      <c r="N55" s="12">
        <f>VLOOKUP(B55,[1]Sheet3!$A$3:$M$49,13,)</f>
        <v>1744.204</v>
      </c>
      <c r="O55" s="12">
        <f>VLOOKUP(B55,[1]Sheet3!$A$3:$N$49,14,)</f>
        <v>0</v>
      </c>
      <c r="P55" s="12">
        <f>VLOOKUP(B55,[1]Sheet3!$A$3:$O$49,15,)</f>
        <v>0</v>
      </c>
      <c r="Q55" s="12">
        <f>VLOOKUP(B55,[1]Sheet3!$A$3:$P$49,16,)</f>
        <v>407.73599999999999</v>
      </c>
      <c r="R55" s="12">
        <f>VLOOKUP(B55,[1]Sheet3!$A$3:$Q$49,17,)</f>
        <v>0</v>
      </c>
      <c r="S55" s="12">
        <f>VLOOKUP(B55,[1]Sheet3!$A$3:$R$49,18,)</f>
        <v>135.91200000000001</v>
      </c>
      <c r="T55" s="12">
        <f>VLOOKUP(B55,[1]Sheet3!$A$3:$S$49,19,)</f>
        <v>0</v>
      </c>
      <c r="U55" s="12">
        <f>VLOOKUP(B55,[1]Sheet3!$A$3:$T$49,20,)</f>
        <v>33.978000000000002</v>
      </c>
      <c r="V55" s="12">
        <f>VLOOKUP(B55,[1]Sheet3!$A$3:$U$49,21,)</f>
        <v>1075.97</v>
      </c>
      <c r="W55" s="12">
        <f>SUM(M55:V55)</f>
        <v>3397.8</v>
      </c>
      <c r="X55" s="13">
        <f>W55+L55</f>
        <v>4072.9540000000002</v>
      </c>
    </row>
    <row r="56" spans="1:24" x14ac:dyDescent="0.2">
      <c r="A56" s="2">
        <v>24</v>
      </c>
      <c r="B56" s="3" t="s">
        <v>66</v>
      </c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2"/>
      <c r="X56" s="2"/>
    </row>
    <row r="57" spans="1:24" x14ac:dyDescent="0.2">
      <c r="A57" s="2"/>
      <c r="B57" s="3" t="s">
        <v>67</v>
      </c>
      <c r="C57" s="12">
        <v>0</v>
      </c>
      <c r="D57" s="12">
        <v>0</v>
      </c>
      <c r="E57" s="12">
        <v>0</v>
      </c>
      <c r="F57" s="12">
        <v>0</v>
      </c>
      <c r="G57" s="12">
        <v>0</v>
      </c>
      <c r="H57" s="12">
        <v>0</v>
      </c>
      <c r="I57" s="12">
        <v>483.44</v>
      </c>
      <c r="J57" s="12">
        <v>302.14999999999998</v>
      </c>
      <c r="K57" s="12">
        <v>290.06400000000002</v>
      </c>
      <c r="L57" s="12">
        <f t="shared" si="0"/>
        <v>1075.654</v>
      </c>
      <c r="M57" s="12">
        <f>VLOOKUP(B57,[1]Sheet3!$A$3:$L$49,12,)</f>
        <v>0</v>
      </c>
      <c r="N57" s="12">
        <f>VLOOKUP(B57,[1]Sheet3!$A$3:$M$49,13,)</f>
        <v>2859.1640000000002</v>
      </c>
      <c r="O57" s="12">
        <f>VLOOKUP(B57,[1]Sheet3!$A$3:$N$49,14,)</f>
        <v>0</v>
      </c>
      <c r="P57" s="12">
        <f>VLOOKUP(B57,[1]Sheet3!$A$3:$O$49,15,)</f>
        <v>0</v>
      </c>
      <c r="Q57" s="12">
        <f>VLOOKUP(B57,[1]Sheet3!$A$3:$P$49,16,)</f>
        <v>668.37599999999998</v>
      </c>
      <c r="R57" s="12">
        <f>VLOOKUP(B57,[1]Sheet3!$A$3:$Q$49,17,)</f>
        <v>0</v>
      </c>
      <c r="S57" s="12">
        <f>VLOOKUP(B57,[1]Sheet3!$A$3:$R$49,18,)</f>
        <v>222.792</v>
      </c>
      <c r="T57" s="12">
        <f>VLOOKUP(B57,[1]Sheet3!$A$3:$S$49,19,)</f>
        <v>0</v>
      </c>
      <c r="U57" s="12">
        <f>VLOOKUP(B57,[1]Sheet3!$A$3:$T$49,20,)</f>
        <v>55.698</v>
      </c>
      <c r="V57" s="12">
        <f>VLOOKUP(B57,[1]Sheet3!$A$3:$U$49,21,)</f>
        <v>1763.77</v>
      </c>
      <c r="W57" s="12">
        <f>SUM(M57:V57)</f>
        <v>5569.7999999999993</v>
      </c>
      <c r="X57" s="13">
        <f>W57+L57</f>
        <v>6645.4539999999997</v>
      </c>
    </row>
    <row r="58" spans="1:24" x14ac:dyDescent="0.2">
      <c r="A58" s="2">
        <v>25</v>
      </c>
      <c r="B58" s="3" t="s">
        <v>68</v>
      </c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2"/>
      <c r="X58" s="2"/>
    </row>
    <row r="59" spans="1:24" x14ac:dyDescent="0.2">
      <c r="A59" s="2"/>
      <c r="B59" s="3" t="s">
        <v>69</v>
      </c>
      <c r="C59" s="12">
        <v>0</v>
      </c>
      <c r="D59" s="12">
        <v>0</v>
      </c>
      <c r="E59" s="12">
        <v>0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f t="shared" si="0"/>
        <v>0</v>
      </c>
      <c r="M59" s="12">
        <f>VLOOKUP(B59,[1]Sheet3!$A$3:$L$49,12,)</f>
        <v>0</v>
      </c>
      <c r="N59" s="12">
        <f>VLOOKUP(B59,[1]Sheet3!$A$3:$M$49,13,)</f>
        <v>111.496</v>
      </c>
      <c r="O59" s="12">
        <f>VLOOKUP(B59,[1]Sheet3!$A$3:$N$49,14,)</f>
        <v>0</v>
      </c>
      <c r="P59" s="12">
        <f>VLOOKUP(B59,[1]Sheet3!$A$3:$O$49,15,)</f>
        <v>0</v>
      </c>
      <c r="Q59" s="12">
        <f>VLOOKUP(B59,[1]Sheet3!$A$3:$P$49,16,)</f>
        <v>26.064</v>
      </c>
      <c r="R59" s="12">
        <f>VLOOKUP(B59,[1]Sheet3!$A$3:$Q$49,17,)</f>
        <v>0</v>
      </c>
      <c r="S59" s="12">
        <f>VLOOKUP(B59,[1]Sheet3!$A$3:$R$49,18,)</f>
        <v>8.6880000000000006</v>
      </c>
      <c r="T59" s="12">
        <f>VLOOKUP(B59,[1]Sheet3!$A$3:$S$49,19,)</f>
        <v>0</v>
      </c>
      <c r="U59" s="12">
        <f>VLOOKUP(B59,[1]Sheet3!$A$3:$T$49,20,)</f>
        <v>2.1720000000000002</v>
      </c>
      <c r="V59" s="12">
        <f>VLOOKUP(B59,[1]Sheet3!$A$3:$U$49,21,)</f>
        <v>68.78</v>
      </c>
      <c r="W59" s="12">
        <f>SUM(M59:V59)</f>
        <v>217.2</v>
      </c>
      <c r="X59" s="13">
        <f>W59+L59</f>
        <v>217.2</v>
      </c>
    </row>
    <row r="60" spans="1:24" x14ac:dyDescent="0.2">
      <c r="A60" s="2">
        <v>26</v>
      </c>
      <c r="B60" s="3" t="s">
        <v>70</v>
      </c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2"/>
      <c r="X60" s="2"/>
    </row>
    <row r="61" spans="1:24" ht="28.5" x14ac:dyDescent="0.2">
      <c r="A61" s="2"/>
      <c r="B61" s="3" t="s">
        <v>71</v>
      </c>
      <c r="C61" s="12">
        <v>0</v>
      </c>
      <c r="D61" s="12">
        <v>0</v>
      </c>
      <c r="E61" s="12">
        <v>0</v>
      </c>
      <c r="F61" s="12">
        <v>0</v>
      </c>
      <c r="G61" s="12">
        <v>0</v>
      </c>
      <c r="H61" s="12">
        <v>0</v>
      </c>
      <c r="I61" s="12">
        <v>400.24</v>
      </c>
      <c r="J61" s="12">
        <v>250.15</v>
      </c>
      <c r="K61" s="12">
        <v>240.14400000000001</v>
      </c>
      <c r="L61" s="12">
        <f t="shared" si="0"/>
        <v>890.53399999999999</v>
      </c>
      <c r="M61" s="12">
        <f>VLOOKUP(B61,[1]Sheet3!$A$3:$L$49,12,)</f>
        <v>0</v>
      </c>
      <c r="N61" s="12">
        <f>VLOOKUP(B61,[1]Sheet3!$A$3:$M$49,13,)</f>
        <v>2062.06</v>
      </c>
      <c r="O61" s="12">
        <f>VLOOKUP(B61,[1]Sheet3!$A$3:$N$49,14,)</f>
        <v>0</v>
      </c>
      <c r="P61" s="12">
        <f>VLOOKUP(B61,[1]Sheet3!$A$3:$O$49,15,)</f>
        <v>0</v>
      </c>
      <c r="Q61" s="12">
        <f>VLOOKUP(B61,[1]Sheet3!$A$3:$P$49,16,)</f>
        <v>482.04</v>
      </c>
      <c r="R61" s="12">
        <f>VLOOKUP(B61,[1]Sheet3!$A$3:$Q$49,17,)</f>
        <v>0</v>
      </c>
      <c r="S61" s="12">
        <f>VLOOKUP(B61,[1]Sheet3!$A$3:$R$49,18,)</f>
        <v>160.68</v>
      </c>
      <c r="T61" s="12">
        <f>VLOOKUP(B61,[1]Sheet3!$A$3:$S$49,19,)</f>
        <v>0</v>
      </c>
      <c r="U61" s="12">
        <f>VLOOKUP(B61,[1]Sheet3!$A$3:$T$49,20,)</f>
        <v>40.17</v>
      </c>
      <c r="V61" s="12">
        <f>VLOOKUP(B61,[1]Sheet3!$A$3:$U$49,21,)</f>
        <v>1272.05</v>
      </c>
      <c r="W61" s="12">
        <f>SUM(M61:V61)</f>
        <v>4017</v>
      </c>
      <c r="X61" s="13">
        <f>W61+L61</f>
        <v>4907.5339999999997</v>
      </c>
    </row>
    <row r="62" spans="1:24" ht="28.5" x14ac:dyDescent="0.2">
      <c r="A62" s="2">
        <v>27</v>
      </c>
      <c r="B62" s="3" t="s">
        <v>72</v>
      </c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2"/>
      <c r="X62" s="2"/>
    </row>
    <row r="63" spans="1:24" ht="28.5" x14ac:dyDescent="0.2">
      <c r="A63" s="2"/>
      <c r="B63" s="3" t="s">
        <v>73</v>
      </c>
      <c r="C63" s="12">
        <v>0</v>
      </c>
      <c r="D63" s="12">
        <v>0</v>
      </c>
      <c r="E63" s="12">
        <v>0</v>
      </c>
      <c r="F63" s="12">
        <v>0</v>
      </c>
      <c r="G63" s="12">
        <v>0</v>
      </c>
      <c r="H63" s="12">
        <v>0</v>
      </c>
      <c r="I63" s="12">
        <v>266.56</v>
      </c>
      <c r="J63" s="12">
        <v>166.6</v>
      </c>
      <c r="K63" s="12">
        <v>159.93600000000001</v>
      </c>
      <c r="L63" s="12">
        <f t="shared" si="0"/>
        <v>593.096</v>
      </c>
      <c r="M63" s="12">
        <f>VLOOKUP(B63,[1]Sheet3!$A$3:$L$49,12,)</f>
        <v>0</v>
      </c>
      <c r="N63" s="12">
        <f>VLOOKUP(B63,[1]Sheet3!$A$3:$M$49,13,)</f>
        <v>1787.3240000000001</v>
      </c>
      <c r="O63" s="12">
        <f>VLOOKUP(B63,[1]Sheet3!$A$3:$N$49,14,)</f>
        <v>0</v>
      </c>
      <c r="P63" s="12">
        <f>VLOOKUP(B63,[1]Sheet3!$A$3:$O$49,15,)</f>
        <v>0</v>
      </c>
      <c r="Q63" s="12">
        <f>VLOOKUP(B63,[1]Sheet3!$A$3:$P$49,16,)</f>
        <v>417.81599999999997</v>
      </c>
      <c r="R63" s="12">
        <f>VLOOKUP(B63,[1]Sheet3!$A$3:$Q$49,17,)</f>
        <v>0</v>
      </c>
      <c r="S63" s="12">
        <f>VLOOKUP(B63,[1]Sheet3!$A$3:$R$49,18,)</f>
        <v>139.27199999999999</v>
      </c>
      <c r="T63" s="12">
        <f>VLOOKUP(B63,[1]Sheet3!$A$3:$S$49,19,)</f>
        <v>0</v>
      </c>
      <c r="U63" s="12">
        <f>VLOOKUP(B63,[1]Sheet3!$A$3:$T$49,20,)</f>
        <v>34.817999999999998</v>
      </c>
      <c r="V63" s="12">
        <f>VLOOKUP(B63,[1]Sheet3!$A$3:$U$49,21,)</f>
        <v>1102.57</v>
      </c>
      <c r="W63" s="12">
        <f>SUM(M63:V63)</f>
        <v>3481.8</v>
      </c>
      <c r="X63" s="13">
        <f>W63+L63</f>
        <v>4074.8960000000002</v>
      </c>
    </row>
    <row r="64" spans="1:24" x14ac:dyDescent="0.2">
      <c r="A64" s="2">
        <v>28</v>
      </c>
      <c r="B64" s="3" t="s">
        <v>74</v>
      </c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2"/>
      <c r="X64" s="2"/>
    </row>
    <row r="65" spans="1:24" ht="28.5" x14ac:dyDescent="0.2">
      <c r="A65" s="2"/>
      <c r="B65" s="3" t="s">
        <v>75</v>
      </c>
      <c r="C65" s="12">
        <v>0</v>
      </c>
      <c r="D65" s="12">
        <v>0</v>
      </c>
      <c r="E65" s="12">
        <v>0</v>
      </c>
      <c r="F65" s="12">
        <v>514</v>
      </c>
      <c r="G65" s="12">
        <v>321.25</v>
      </c>
      <c r="H65" s="12">
        <v>308.39999999999998</v>
      </c>
      <c r="I65" s="12">
        <v>0</v>
      </c>
      <c r="J65" s="12">
        <v>0</v>
      </c>
      <c r="K65" s="12">
        <v>0</v>
      </c>
      <c r="L65" s="12">
        <f t="shared" si="0"/>
        <v>1143.6500000000001</v>
      </c>
      <c r="M65" s="12">
        <f>VLOOKUP(B65,[1]Sheet3!$A$3:$L$49,12,)</f>
        <v>2039.576</v>
      </c>
      <c r="N65" s="12">
        <f>VLOOKUP(B65,[1]Sheet3!$A$3:$M$49,13,)</f>
        <v>0</v>
      </c>
      <c r="O65" s="12">
        <f>VLOOKUP(B65,[1]Sheet3!$A$3:$N$49,14,)</f>
        <v>476.78399999999999</v>
      </c>
      <c r="P65" s="12">
        <f>VLOOKUP(B65,[1]Sheet3!$A$3:$O$49,15,)</f>
        <v>158.928</v>
      </c>
      <c r="Q65" s="12">
        <f>VLOOKUP(B65,[1]Sheet3!$A$3:$P$49,16,)</f>
        <v>0</v>
      </c>
      <c r="R65" s="12">
        <f>VLOOKUP(B65,[1]Sheet3!$A$3:$Q$49,17,)</f>
        <v>39.731999999999999</v>
      </c>
      <c r="S65" s="12">
        <f>VLOOKUP(B65,[1]Sheet3!$A$3:$R$49,18,)</f>
        <v>0</v>
      </c>
      <c r="T65" s="12">
        <f>VLOOKUP(B65,[1]Sheet3!$A$3:$S$49,19,)</f>
        <v>1258.18</v>
      </c>
      <c r="U65" s="12">
        <f>VLOOKUP(B65,[1]Sheet3!$A$3:$T$49,20,)</f>
        <v>0</v>
      </c>
      <c r="V65" s="12">
        <f>VLOOKUP(B65,[1]Sheet3!$A$3:$U$49,21,)</f>
        <v>0</v>
      </c>
      <c r="W65" s="12">
        <f>SUM(M65:V65)</f>
        <v>3973.2</v>
      </c>
      <c r="X65" s="13">
        <f>W65+L65</f>
        <v>5116.8500000000004</v>
      </c>
    </row>
    <row r="66" spans="1:24" x14ac:dyDescent="0.2">
      <c r="A66" s="2">
        <v>29</v>
      </c>
      <c r="B66" s="3" t="s">
        <v>76</v>
      </c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2"/>
      <c r="X66" s="2"/>
    </row>
    <row r="67" spans="1:24" ht="28.5" x14ac:dyDescent="0.2">
      <c r="A67" s="2"/>
      <c r="B67" s="3" t="s">
        <v>77</v>
      </c>
      <c r="C67" s="12">
        <v>0</v>
      </c>
      <c r="D67" s="12">
        <v>0</v>
      </c>
      <c r="E67" s="12">
        <v>0</v>
      </c>
      <c r="F67" s="12">
        <v>2179.92</v>
      </c>
      <c r="G67" s="12">
        <v>1362.45</v>
      </c>
      <c r="H67" s="12">
        <v>1307.952</v>
      </c>
      <c r="I67" s="12">
        <v>0</v>
      </c>
      <c r="J67" s="12">
        <v>0</v>
      </c>
      <c r="K67" s="12">
        <v>0</v>
      </c>
      <c r="L67" s="12">
        <f t="shared" si="0"/>
        <v>4850.3220000000001</v>
      </c>
      <c r="M67" s="12">
        <f>VLOOKUP(B67,[1]Sheet3!$A$3:$L$49,12,)</f>
        <v>0</v>
      </c>
      <c r="N67" s="12">
        <f>VLOOKUP(B67,[1]Sheet3!$A$3:$M$49,13,)</f>
        <v>200.2</v>
      </c>
      <c r="O67" s="12">
        <f>VLOOKUP(B67,[1]Sheet3!$A$3:$N$49,14,)</f>
        <v>0</v>
      </c>
      <c r="P67" s="12">
        <f>VLOOKUP(B67,[1]Sheet3!$A$3:$O$49,15,)</f>
        <v>0</v>
      </c>
      <c r="Q67" s="12">
        <f>VLOOKUP(B67,[1]Sheet3!$A$3:$P$49,16,)</f>
        <v>46.8</v>
      </c>
      <c r="R67" s="12">
        <f>VLOOKUP(B67,[1]Sheet3!$A$3:$Q$49,17,)</f>
        <v>0</v>
      </c>
      <c r="S67" s="12">
        <f>VLOOKUP(B67,[1]Sheet3!$A$3:$R$49,18,)</f>
        <v>15.6</v>
      </c>
      <c r="T67" s="12">
        <f>VLOOKUP(B67,[1]Sheet3!$A$3:$S$49,19,)</f>
        <v>0</v>
      </c>
      <c r="U67" s="12">
        <f>VLOOKUP(B67,[1]Sheet3!$A$3:$T$49,20,)</f>
        <v>3.9</v>
      </c>
      <c r="V67" s="12">
        <f>VLOOKUP(B67,[1]Sheet3!$A$3:$U$49,21,)</f>
        <v>123.5</v>
      </c>
      <c r="W67" s="12">
        <f>SUM(M67:V67)</f>
        <v>390</v>
      </c>
      <c r="X67" s="13">
        <f>W67+L67</f>
        <v>5240.3220000000001</v>
      </c>
    </row>
    <row r="68" spans="1:24" x14ac:dyDescent="0.2">
      <c r="A68" s="2">
        <v>30</v>
      </c>
      <c r="B68" s="3" t="s">
        <v>78</v>
      </c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2"/>
      <c r="X68" s="2"/>
    </row>
    <row r="69" spans="1:24" x14ac:dyDescent="0.2">
      <c r="A69" s="2"/>
      <c r="B69" s="3" t="s">
        <v>79</v>
      </c>
      <c r="C69" s="12">
        <v>0</v>
      </c>
      <c r="D69" s="12">
        <v>0</v>
      </c>
      <c r="E69" s="12">
        <v>0</v>
      </c>
      <c r="F69" s="12">
        <v>492</v>
      </c>
      <c r="G69" s="12">
        <v>307.5</v>
      </c>
      <c r="H69" s="12">
        <v>295.2</v>
      </c>
      <c r="I69" s="12">
        <v>0</v>
      </c>
      <c r="J69" s="12">
        <v>0</v>
      </c>
      <c r="K69" s="12">
        <v>0</v>
      </c>
      <c r="L69" s="12">
        <f t="shared" si="0"/>
        <v>1094.7</v>
      </c>
      <c r="M69" s="12">
        <f>VLOOKUP(B69,[1]Sheet3!$A$3:$L$49,12,)</f>
        <v>0</v>
      </c>
      <c r="N69" s="12">
        <f>VLOOKUP(B69,[1]Sheet3!$A$3:$M$49,13,)</f>
        <v>2294.6</v>
      </c>
      <c r="O69" s="12">
        <f>VLOOKUP(B69,[1]Sheet3!$A$3:$N$49,14,)</f>
        <v>0</v>
      </c>
      <c r="P69" s="12">
        <f>VLOOKUP(B69,[1]Sheet3!$A$3:$O$49,15,)</f>
        <v>0</v>
      </c>
      <c r="Q69" s="12">
        <f>VLOOKUP(B69,[1]Sheet3!$A$3:$P$49,16,)</f>
        <v>536.4</v>
      </c>
      <c r="R69" s="12">
        <f>VLOOKUP(B69,[1]Sheet3!$A$3:$Q$49,17,)</f>
        <v>0</v>
      </c>
      <c r="S69" s="12">
        <f>VLOOKUP(B69,[1]Sheet3!$A$3:$R$49,18,)</f>
        <v>178.8</v>
      </c>
      <c r="T69" s="12">
        <f>VLOOKUP(B69,[1]Sheet3!$A$3:$S$49,19,)</f>
        <v>0</v>
      </c>
      <c r="U69" s="12">
        <f>VLOOKUP(B69,[1]Sheet3!$A$3:$T$49,20,)</f>
        <v>44.7</v>
      </c>
      <c r="V69" s="12">
        <f>VLOOKUP(B69,[1]Sheet3!$A$3:$U$49,21,)</f>
        <v>1415.5</v>
      </c>
      <c r="W69" s="12">
        <f>SUM(M69:V69)</f>
        <v>4470</v>
      </c>
      <c r="X69" s="13">
        <f>W69+L69</f>
        <v>5564.7</v>
      </c>
    </row>
    <row r="70" spans="1:24" x14ac:dyDescent="0.2">
      <c r="A70" s="2">
        <v>31</v>
      </c>
      <c r="B70" s="3" t="s">
        <v>80</v>
      </c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2"/>
      <c r="X70" s="2"/>
    </row>
    <row r="71" spans="1:24" ht="28.5" x14ac:dyDescent="0.2">
      <c r="A71" s="2"/>
      <c r="B71" s="3" t="s">
        <v>81</v>
      </c>
      <c r="C71" s="12">
        <v>0</v>
      </c>
      <c r="D71" s="12">
        <v>0</v>
      </c>
      <c r="E71" s="12">
        <v>0</v>
      </c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f t="shared" si="0"/>
        <v>0</v>
      </c>
      <c r="M71" s="12">
        <f>VLOOKUP(B71,[1]Sheet3!$A$3:$L$49,12,)</f>
        <v>0</v>
      </c>
      <c r="N71" s="12">
        <f>VLOOKUP(B71,[1]Sheet3!$A$3:$M$49,13,)</f>
        <v>189.11199999999999</v>
      </c>
      <c r="O71" s="12">
        <f>VLOOKUP(B71,[1]Sheet3!$A$3:$N$49,14,)</f>
        <v>0</v>
      </c>
      <c r="P71" s="12">
        <f>VLOOKUP(B71,[1]Sheet3!$A$3:$O$49,15,)</f>
        <v>0</v>
      </c>
      <c r="Q71" s="12">
        <f>VLOOKUP(B71,[1]Sheet3!$A$3:$P$49,16,)</f>
        <v>44.207999999999998</v>
      </c>
      <c r="R71" s="12">
        <f>VLOOKUP(B71,[1]Sheet3!$A$3:$Q$49,17,)</f>
        <v>0</v>
      </c>
      <c r="S71" s="12">
        <f>VLOOKUP(B71,[1]Sheet3!$A$3:$R$49,18,)</f>
        <v>14.736000000000001</v>
      </c>
      <c r="T71" s="12">
        <f>VLOOKUP(B71,[1]Sheet3!$A$3:$S$49,19,)</f>
        <v>0</v>
      </c>
      <c r="U71" s="12">
        <f>VLOOKUP(B71,[1]Sheet3!$A$3:$T$49,20,)</f>
        <v>3.6840000000000002</v>
      </c>
      <c r="V71" s="12">
        <f>VLOOKUP(B71,[1]Sheet3!$A$3:$U$49,21,)</f>
        <v>116.66</v>
      </c>
      <c r="W71" s="12">
        <f>SUM(M71:V71)</f>
        <v>368.4</v>
      </c>
      <c r="X71" s="13">
        <f>W71+L71</f>
        <v>368.4</v>
      </c>
    </row>
    <row r="72" spans="1:24" ht="28.5" x14ac:dyDescent="0.2">
      <c r="A72" s="2">
        <v>32</v>
      </c>
      <c r="B72" s="3" t="s">
        <v>82</v>
      </c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2"/>
      <c r="X72" s="2"/>
    </row>
    <row r="73" spans="1:24" ht="28.5" x14ac:dyDescent="0.2">
      <c r="A73" s="2"/>
      <c r="B73" s="3" t="s">
        <v>83</v>
      </c>
      <c r="C73" s="12">
        <v>0</v>
      </c>
      <c r="D73" s="12">
        <v>0</v>
      </c>
      <c r="E73" s="12">
        <v>0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f t="shared" si="0"/>
        <v>0</v>
      </c>
      <c r="M73" s="12">
        <f>VLOOKUP(B73,[1]Sheet3!$A$3:$L$49,12,)</f>
        <v>0</v>
      </c>
      <c r="N73" s="12">
        <f>VLOOKUP(B73,[1]Sheet3!$A$3:$M$49,13,)</f>
        <v>616.61599999999999</v>
      </c>
      <c r="O73" s="12">
        <f>VLOOKUP(B73,[1]Sheet3!$A$3:$N$49,14,)</f>
        <v>0</v>
      </c>
      <c r="P73" s="12">
        <f>VLOOKUP(B73,[1]Sheet3!$A$3:$O$49,15,)</f>
        <v>0</v>
      </c>
      <c r="Q73" s="12">
        <f>VLOOKUP(B73,[1]Sheet3!$A$3:$P$49,16,)</f>
        <v>144.14400000000001</v>
      </c>
      <c r="R73" s="12">
        <f>VLOOKUP(B73,[1]Sheet3!$A$3:$Q$49,17,)</f>
        <v>0</v>
      </c>
      <c r="S73" s="12">
        <f>VLOOKUP(B73,[1]Sheet3!$A$3:$R$49,18,)</f>
        <v>48.048000000000002</v>
      </c>
      <c r="T73" s="12">
        <f>VLOOKUP(B73,[1]Sheet3!$A$3:$S$49,19,)</f>
        <v>0</v>
      </c>
      <c r="U73" s="12">
        <f>VLOOKUP(B73,[1]Sheet3!$A$3:$T$49,20,)</f>
        <v>12.012</v>
      </c>
      <c r="V73" s="12">
        <f>VLOOKUP(B73,[1]Sheet3!$A$3:$U$49,21,)</f>
        <v>380.38</v>
      </c>
      <c r="W73" s="12">
        <f>SUM(M73:V73)</f>
        <v>1201.1999999999998</v>
      </c>
      <c r="X73" s="13">
        <f>W73+L73</f>
        <v>1201.1999999999998</v>
      </c>
    </row>
    <row r="74" spans="1:24" x14ac:dyDescent="0.2">
      <c r="A74" s="2">
        <v>33</v>
      </c>
      <c r="B74" s="3" t="s">
        <v>84</v>
      </c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2"/>
      <c r="X74" s="2"/>
    </row>
    <row r="75" spans="1:24" ht="28.5" x14ac:dyDescent="0.2">
      <c r="A75" s="2"/>
      <c r="B75" s="3" t="s">
        <v>85</v>
      </c>
      <c r="C75" s="12">
        <v>0</v>
      </c>
      <c r="D75" s="12">
        <v>0</v>
      </c>
      <c r="E75" s="12">
        <v>0</v>
      </c>
      <c r="F75" s="12">
        <v>0</v>
      </c>
      <c r="G75" s="12">
        <v>0</v>
      </c>
      <c r="H75" s="12">
        <v>0</v>
      </c>
      <c r="I75" s="12">
        <v>137.44</v>
      </c>
      <c r="J75" s="12">
        <v>85.9</v>
      </c>
      <c r="K75" s="12">
        <v>82.463999999999999</v>
      </c>
      <c r="L75" s="12">
        <f t="shared" si="0"/>
        <v>305.80399999999997</v>
      </c>
      <c r="M75" s="12">
        <f>VLOOKUP(B75,[1]Sheet3!$A$3:$L$49,12,)</f>
        <v>0</v>
      </c>
      <c r="N75" s="12">
        <f>VLOOKUP(B75,[1]Sheet3!$A$3:$M$49,13,)</f>
        <v>3777.9279999999999</v>
      </c>
      <c r="O75" s="12">
        <f>VLOOKUP(B75,[1]Sheet3!$A$3:$N$49,14,)</f>
        <v>0</v>
      </c>
      <c r="P75" s="12">
        <f>VLOOKUP(B75,[1]Sheet3!$A$3:$O$49,15,)</f>
        <v>0</v>
      </c>
      <c r="Q75" s="12">
        <f>VLOOKUP(B75,[1]Sheet3!$A$3:$P$49,16,)</f>
        <v>883.15200000000004</v>
      </c>
      <c r="R75" s="12">
        <f>VLOOKUP(B75,[1]Sheet3!$A$3:$Q$49,17,)</f>
        <v>0</v>
      </c>
      <c r="S75" s="12">
        <f>VLOOKUP(B75,[1]Sheet3!$A$3:$R$49,18,)</f>
        <v>294.38400000000001</v>
      </c>
      <c r="T75" s="12">
        <f>VLOOKUP(B75,[1]Sheet3!$A$3:$S$49,19,)</f>
        <v>0</v>
      </c>
      <c r="U75" s="12">
        <f>VLOOKUP(B75,[1]Sheet3!$A$3:$T$49,20,)</f>
        <v>73.596000000000004</v>
      </c>
      <c r="V75" s="12">
        <f>VLOOKUP(B75,[1]Sheet3!$A$3:$U$49,21,)</f>
        <v>2330.54</v>
      </c>
      <c r="W75" s="12">
        <f>SUM(M75:V75)</f>
        <v>7359.5999999999995</v>
      </c>
      <c r="X75" s="13">
        <f>W75+L75</f>
        <v>7665.4039999999995</v>
      </c>
    </row>
    <row r="76" spans="1:24" x14ac:dyDescent="0.2">
      <c r="A76" s="2">
        <v>34</v>
      </c>
      <c r="B76" s="3" t="s">
        <v>86</v>
      </c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2"/>
      <c r="X76" s="2"/>
    </row>
    <row r="77" spans="1:24" x14ac:dyDescent="0.2">
      <c r="A77" s="2"/>
      <c r="B77" s="3" t="s">
        <v>87</v>
      </c>
      <c r="C77" s="12">
        <v>0</v>
      </c>
      <c r="D77" s="12">
        <v>0</v>
      </c>
      <c r="E77" s="12">
        <v>0</v>
      </c>
      <c r="F77" s="12">
        <v>0</v>
      </c>
      <c r="G77" s="12">
        <v>0</v>
      </c>
      <c r="H77" s="12">
        <v>0</v>
      </c>
      <c r="I77" s="12">
        <v>6735.84</v>
      </c>
      <c r="J77" s="12">
        <v>4209.8999999999996</v>
      </c>
      <c r="K77" s="12">
        <v>4041.5039999999999</v>
      </c>
      <c r="L77" s="12">
        <f t="shared" ref="L77:L103" si="1">SUM(C77:K77)</f>
        <v>14987.243999999999</v>
      </c>
      <c r="M77" s="12">
        <f>VLOOKUP(B77,[1]Sheet3!$A$3:$L$49,12,)</f>
        <v>35354.088000000003</v>
      </c>
      <c r="N77" s="12">
        <f>VLOOKUP(B77,[1]Sheet3!$A$3:$M$49,13,)</f>
        <v>0</v>
      </c>
      <c r="O77" s="12">
        <f>VLOOKUP(B77,[1]Sheet3!$A$3:$N$49,14,)</f>
        <v>8264.5920000000006</v>
      </c>
      <c r="P77" s="12">
        <f>VLOOKUP(B77,[1]Sheet3!$A$3:$O$49,15,)</f>
        <v>2754.864</v>
      </c>
      <c r="Q77" s="12">
        <f>VLOOKUP(B77,[1]Sheet3!$A$3:$P$49,16,)</f>
        <v>0</v>
      </c>
      <c r="R77" s="12">
        <f>VLOOKUP(B77,[1]Sheet3!$A$3:$Q$49,17,)</f>
        <v>688.71600000000001</v>
      </c>
      <c r="S77" s="12">
        <f>VLOOKUP(B77,[1]Sheet3!$A$3:$R$49,18,)</f>
        <v>0</v>
      </c>
      <c r="T77" s="12">
        <f>VLOOKUP(B77,[1]Sheet3!$A$3:$S$49,19,)</f>
        <v>21809.34</v>
      </c>
      <c r="U77" s="12">
        <f>VLOOKUP(B77,[1]Sheet3!$A$3:$T$49,20,)</f>
        <v>0</v>
      </c>
      <c r="V77" s="12">
        <f>VLOOKUP(B77,[1]Sheet3!$A$3:$U$49,21,)</f>
        <v>0</v>
      </c>
      <c r="W77" s="12">
        <f>SUM(M77:V77)</f>
        <v>68871.600000000006</v>
      </c>
      <c r="X77" s="13">
        <f>W77+L77</f>
        <v>83858.844000000012</v>
      </c>
    </row>
    <row r="78" spans="1:24" x14ac:dyDescent="0.2">
      <c r="A78" s="2">
        <v>35</v>
      </c>
      <c r="B78" s="3" t="s">
        <v>88</v>
      </c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2"/>
      <c r="X78" s="2"/>
    </row>
    <row r="79" spans="1:24" x14ac:dyDescent="0.2">
      <c r="A79" s="2"/>
      <c r="B79" s="3" t="s">
        <v>89</v>
      </c>
      <c r="C79" s="12">
        <v>0</v>
      </c>
      <c r="D79" s="12">
        <v>0</v>
      </c>
      <c r="E79" s="12">
        <v>0</v>
      </c>
      <c r="F79" s="12">
        <v>306.08</v>
      </c>
      <c r="G79" s="12">
        <v>191.3</v>
      </c>
      <c r="H79" s="12">
        <v>183.648</v>
      </c>
      <c r="I79" s="12">
        <v>0</v>
      </c>
      <c r="J79" s="12">
        <v>0</v>
      </c>
      <c r="K79" s="12">
        <v>0</v>
      </c>
      <c r="L79" s="12">
        <f t="shared" si="1"/>
        <v>681.02800000000002</v>
      </c>
      <c r="M79" s="12">
        <f>VLOOKUP(B79,[1]Sheet3!$A$3:$L$49,12,)</f>
        <v>0</v>
      </c>
      <c r="N79" s="12">
        <f>VLOOKUP(B79,[1]Sheet3!$A$3:$M$49,13,)</f>
        <v>538.07600000000002</v>
      </c>
      <c r="O79" s="12">
        <f>VLOOKUP(B79,[1]Sheet3!$A$3:$N$49,14,)</f>
        <v>0</v>
      </c>
      <c r="P79" s="12">
        <f>VLOOKUP(B79,[1]Sheet3!$A$3:$O$49,15,)</f>
        <v>0</v>
      </c>
      <c r="Q79" s="12">
        <f>VLOOKUP(B79,[1]Sheet3!$A$3:$P$49,16,)</f>
        <v>125.78400000000001</v>
      </c>
      <c r="R79" s="12">
        <f>VLOOKUP(B79,[1]Sheet3!$A$3:$Q$49,17,)</f>
        <v>0</v>
      </c>
      <c r="S79" s="12">
        <f>VLOOKUP(B79,[1]Sheet3!$A$3:$R$49,18,)</f>
        <v>41.927999999999997</v>
      </c>
      <c r="T79" s="12">
        <f>VLOOKUP(B79,[1]Sheet3!$A$3:$S$49,19,)</f>
        <v>0</v>
      </c>
      <c r="U79" s="12">
        <f>VLOOKUP(B79,[1]Sheet3!$A$3:$T$49,20,)</f>
        <v>10.481999999999999</v>
      </c>
      <c r="V79" s="12">
        <f>VLOOKUP(B79,[1]Sheet3!$A$3:$U$49,21,)</f>
        <v>331.93</v>
      </c>
      <c r="W79" s="12">
        <f>SUM(M79:V79)</f>
        <v>1048.2</v>
      </c>
      <c r="X79" s="13">
        <f>W79+L79</f>
        <v>1729.2280000000001</v>
      </c>
    </row>
    <row r="80" spans="1:24" x14ac:dyDescent="0.2">
      <c r="A80" s="2">
        <v>36</v>
      </c>
      <c r="B80" s="3" t="s">
        <v>90</v>
      </c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2"/>
      <c r="X80" s="2"/>
    </row>
    <row r="81" spans="1:24" x14ac:dyDescent="0.2">
      <c r="A81" s="2"/>
      <c r="B81" s="3" t="s">
        <v>91</v>
      </c>
      <c r="C81" s="12">
        <v>0</v>
      </c>
      <c r="D81" s="12">
        <v>0</v>
      </c>
      <c r="E81" s="12">
        <v>0</v>
      </c>
      <c r="F81" s="12">
        <v>0</v>
      </c>
      <c r="G81" s="12">
        <v>0</v>
      </c>
      <c r="H81" s="12">
        <v>0</v>
      </c>
      <c r="I81" s="12">
        <v>403.68</v>
      </c>
      <c r="J81" s="12">
        <v>252.3</v>
      </c>
      <c r="K81" s="12">
        <v>242.208</v>
      </c>
      <c r="L81" s="12">
        <f t="shared" si="1"/>
        <v>898.18799999999999</v>
      </c>
      <c r="M81" s="12">
        <f>VLOOKUP(B81,[1]Sheet3!$A$3:$L$49,12,)</f>
        <v>0</v>
      </c>
      <c r="N81" s="12">
        <f>VLOOKUP(B81,[1]Sheet3!$A$3:$M$49,13,)</f>
        <v>463.84800000000001</v>
      </c>
      <c r="O81" s="12">
        <f>VLOOKUP(B81,[1]Sheet3!$A$3:$N$49,14,)</f>
        <v>0</v>
      </c>
      <c r="P81" s="12">
        <f>VLOOKUP(B81,[1]Sheet3!$A$3:$O$49,15,)</f>
        <v>0</v>
      </c>
      <c r="Q81" s="12">
        <f>VLOOKUP(B81,[1]Sheet3!$A$3:$P$49,16,)</f>
        <v>108.432</v>
      </c>
      <c r="R81" s="12">
        <f>VLOOKUP(B81,[1]Sheet3!$A$3:$Q$49,17,)</f>
        <v>0</v>
      </c>
      <c r="S81" s="12">
        <f>VLOOKUP(B81,[1]Sheet3!$A$3:$R$49,18,)</f>
        <v>36.143999999999998</v>
      </c>
      <c r="T81" s="12">
        <f>VLOOKUP(B81,[1]Sheet3!$A$3:$S$49,19,)</f>
        <v>0</v>
      </c>
      <c r="U81" s="12">
        <f>VLOOKUP(B81,[1]Sheet3!$A$3:$T$49,20,)</f>
        <v>9.0359999999999996</v>
      </c>
      <c r="V81" s="12">
        <f>VLOOKUP(B81,[1]Sheet3!$A$3:$U$49,21,)</f>
        <v>286.14</v>
      </c>
      <c r="W81" s="12">
        <f>SUM(M81:V81)</f>
        <v>903.59999999999991</v>
      </c>
      <c r="X81" s="13">
        <f>W81+L81</f>
        <v>1801.788</v>
      </c>
    </row>
    <row r="82" spans="1:24" x14ac:dyDescent="0.2">
      <c r="A82" s="2">
        <v>37</v>
      </c>
      <c r="B82" s="3" t="s">
        <v>92</v>
      </c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2"/>
      <c r="X82" s="2"/>
    </row>
    <row r="83" spans="1:24" ht="28.5" x14ac:dyDescent="0.2">
      <c r="A83" s="2"/>
      <c r="B83" s="3" t="s">
        <v>93</v>
      </c>
      <c r="C83" s="12">
        <v>0</v>
      </c>
      <c r="D83" s="12">
        <v>0</v>
      </c>
      <c r="E83" s="12">
        <v>0</v>
      </c>
      <c r="F83" s="12">
        <v>0</v>
      </c>
      <c r="G83" s="12">
        <v>0</v>
      </c>
      <c r="H83" s="12">
        <v>0</v>
      </c>
      <c r="I83" s="12">
        <v>0</v>
      </c>
      <c r="J83" s="12">
        <v>0</v>
      </c>
      <c r="K83" s="12">
        <v>0</v>
      </c>
      <c r="L83" s="12">
        <f t="shared" si="1"/>
        <v>0</v>
      </c>
      <c r="M83" s="12">
        <f>VLOOKUP(B83,[1]Sheet3!$A$3:$L$49,12,)</f>
        <v>0</v>
      </c>
      <c r="N83" s="12">
        <f>VLOOKUP(B83,[1]Sheet3!$A$3:$M$49,13,)</f>
        <v>61.292000000000002</v>
      </c>
      <c r="O83" s="12">
        <f>VLOOKUP(B83,[1]Sheet3!$A$3:$N$49,14,)</f>
        <v>0</v>
      </c>
      <c r="P83" s="12">
        <f>VLOOKUP(B83,[1]Sheet3!$A$3:$O$49,15,)</f>
        <v>0</v>
      </c>
      <c r="Q83" s="12">
        <f>VLOOKUP(B83,[1]Sheet3!$A$3:$P$49,16,)</f>
        <v>14.327999999999999</v>
      </c>
      <c r="R83" s="12">
        <f>VLOOKUP(B83,[1]Sheet3!$A$3:$Q$49,17,)</f>
        <v>0</v>
      </c>
      <c r="S83" s="12">
        <f>VLOOKUP(B83,[1]Sheet3!$A$3:$R$49,18,)</f>
        <v>4.7759999999999998</v>
      </c>
      <c r="T83" s="12">
        <f>VLOOKUP(B83,[1]Sheet3!$A$3:$S$49,19,)</f>
        <v>0</v>
      </c>
      <c r="U83" s="12">
        <f>VLOOKUP(B83,[1]Sheet3!$A$3:$T$49,20,)</f>
        <v>1.194</v>
      </c>
      <c r="V83" s="12">
        <f>VLOOKUP(B83,[1]Sheet3!$A$3:$U$49,21,)</f>
        <v>37.81</v>
      </c>
      <c r="W83" s="12">
        <f>SUM(M83:V83)</f>
        <v>119.4</v>
      </c>
      <c r="X83" s="13">
        <f>W83+L83</f>
        <v>119.4</v>
      </c>
    </row>
    <row r="84" spans="1:24" ht="28.5" x14ac:dyDescent="0.2">
      <c r="A84" s="2">
        <v>38</v>
      </c>
      <c r="B84" s="3" t="s">
        <v>94</v>
      </c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2"/>
      <c r="X84" s="2"/>
    </row>
    <row r="85" spans="1:24" ht="28.5" x14ac:dyDescent="0.2">
      <c r="A85" s="2"/>
      <c r="B85" s="3" t="s">
        <v>95</v>
      </c>
      <c r="C85" s="12">
        <v>0</v>
      </c>
      <c r="D85" s="12">
        <v>0</v>
      </c>
      <c r="E85" s="12">
        <v>0</v>
      </c>
      <c r="F85" s="12">
        <v>0</v>
      </c>
      <c r="G85" s="12">
        <v>0</v>
      </c>
      <c r="H85" s="12">
        <v>0</v>
      </c>
      <c r="I85" s="12">
        <v>0</v>
      </c>
      <c r="J85" s="12">
        <v>0</v>
      </c>
      <c r="K85" s="12">
        <v>0</v>
      </c>
      <c r="L85" s="12">
        <f t="shared" si="1"/>
        <v>0</v>
      </c>
      <c r="M85" s="12">
        <f>VLOOKUP(B85,[1]Sheet3!$A$3:$L$49,12,)</f>
        <v>0</v>
      </c>
      <c r="N85" s="12">
        <f>VLOOKUP(B85,[1]Sheet3!$A$3:$M$49,13,)</f>
        <v>266.11200000000002</v>
      </c>
      <c r="O85" s="12">
        <f>VLOOKUP(B85,[1]Sheet3!$A$3:$N$49,14,)</f>
        <v>0</v>
      </c>
      <c r="P85" s="12">
        <f>VLOOKUP(B85,[1]Sheet3!$A$3:$O$49,15,)</f>
        <v>0</v>
      </c>
      <c r="Q85" s="12">
        <f>VLOOKUP(B85,[1]Sheet3!$A$3:$P$49,16,)</f>
        <v>62.207999999999998</v>
      </c>
      <c r="R85" s="12">
        <f>VLOOKUP(B85,[1]Sheet3!$A$3:$Q$49,17,)</f>
        <v>0</v>
      </c>
      <c r="S85" s="12">
        <f>VLOOKUP(B85,[1]Sheet3!$A$3:$R$49,18,)</f>
        <v>20.736000000000001</v>
      </c>
      <c r="T85" s="12">
        <f>VLOOKUP(B85,[1]Sheet3!$A$3:$S$49,19,)</f>
        <v>0</v>
      </c>
      <c r="U85" s="12">
        <f>VLOOKUP(B85,[1]Sheet3!$A$3:$T$49,20,)</f>
        <v>5.1840000000000002</v>
      </c>
      <c r="V85" s="12">
        <f>VLOOKUP(B85,[1]Sheet3!$A$3:$U$49,21,)</f>
        <v>164.16</v>
      </c>
      <c r="W85" s="12">
        <f>SUM(M85:V85)</f>
        <v>518.40000000000009</v>
      </c>
      <c r="X85" s="13">
        <f>W85+L85</f>
        <v>518.40000000000009</v>
      </c>
    </row>
    <row r="86" spans="1:24" x14ac:dyDescent="0.2">
      <c r="A86" s="2">
        <v>39</v>
      </c>
      <c r="B86" s="3" t="s">
        <v>96</v>
      </c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2"/>
      <c r="X86" s="2"/>
    </row>
    <row r="87" spans="1:24" x14ac:dyDescent="0.2">
      <c r="A87" s="2"/>
      <c r="B87" s="3" t="s">
        <v>97</v>
      </c>
      <c r="C87" s="12">
        <v>0</v>
      </c>
      <c r="D87" s="12">
        <v>0</v>
      </c>
      <c r="E87" s="12">
        <v>0</v>
      </c>
      <c r="F87" s="12">
        <v>709.12</v>
      </c>
      <c r="G87" s="12">
        <v>443.2</v>
      </c>
      <c r="H87" s="12">
        <v>425.47199999999998</v>
      </c>
      <c r="I87" s="12">
        <v>0</v>
      </c>
      <c r="J87" s="12">
        <v>0</v>
      </c>
      <c r="K87" s="12">
        <v>0</v>
      </c>
      <c r="L87" s="12">
        <f t="shared" si="1"/>
        <v>1577.7919999999999</v>
      </c>
      <c r="M87" s="12">
        <f>VLOOKUP(B87,[1]Sheet3!$A$3:$L$49,12,)</f>
        <v>0</v>
      </c>
      <c r="N87" s="12">
        <f>VLOOKUP(B87,[1]Sheet3!$A$3:$M$49,13,)</f>
        <v>2477.2440000000001</v>
      </c>
      <c r="O87" s="12">
        <f>VLOOKUP(B87,[1]Sheet3!$A$3:$N$49,14,)</f>
        <v>0</v>
      </c>
      <c r="P87" s="12">
        <f>VLOOKUP(B87,[1]Sheet3!$A$3:$O$49,15,)</f>
        <v>0</v>
      </c>
      <c r="Q87" s="12">
        <f>VLOOKUP(B87,[1]Sheet3!$A$3:$P$49,16,)</f>
        <v>579.096</v>
      </c>
      <c r="R87" s="12">
        <f>VLOOKUP(B87,[1]Sheet3!$A$3:$Q$49,17,)</f>
        <v>0</v>
      </c>
      <c r="S87" s="12">
        <f>VLOOKUP(B87,[1]Sheet3!$A$3:$R$49,18,)</f>
        <v>193.03200000000001</v>
      </c>
      <c r="T87" s="12">
        <f>VLOOKUP(B87,[1]Sheet3!$A$3:$S$49,19,)</f>
        <v>0</v>
      </c>
      <c r="U87" s="12">
        <f>VLOOKUP(B87,[1]Sheet3!$A$3:$T$49,20,)</f>
        <v>48.258000000000003</v>
      </c>
      <c r="V87" s="12">
        <f>VLOOKUP(B87,[1]Sheet3!$A$3:$U$49,21,)</f>
        <v>1528.17</v>
      </c>
      <c r="W87" s="12">
        <f>SUM(M87:V87)</f>
        <v>4825.8</v>
      </c>
      <c r="X87" s="13">
        <f>W87+L87</f>
        <v>6403.5920000000006</v>
      </c>
    </row>
    <row r="88" spans="1:24" ht="28.5" x14ac:dyDescent="0.2">
      <c r="A88" s="2">
        <v>40</v>
      </c>
      <c r="B88" s="3" t="s">
        <v>98</v>
      </c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2"/>
      <c r="X88" s="2"/>
    </row>
    <row r="89" spans="1:24" ht="28.5" x14ac:dyDescent="0.2">
      <c r="A89" s="2"/>
      <c r="B89" s="3" t="s">
        <v>99</v>
      </c>
      <c r="C89" s="12">
        <v>0</v>
      </c>
      <c r="D89" s="12">
        <v>0</v>
      </c>
      <c r="E89" s="12">
        <v>0</v>
      </c>
      <c r="F89" s="12">
        <v>336.56</v>
      </c>
      <c r="G89" s="12">
        <v>210.35</v>
      </c>
      <c r="H89" s="12">
        <v>201.93600000000001</v>
      </c>
      <c r="I89" s="12">
        <v>0</v>
      </c>
      <c r="J89" s="12">
        <v>0</v>
      </c>
      <c r="K89" s="12">
        <v>0</v>
      </c>
      <c r="L89" s="12">
        <f t="shared" si="1"/>
        <v>748.846</v>
      </c>
      <c r="M89" s="12">
        <f>VLOOKUP(B89,[1]Sheet3!$A$3:$L$49,12,)</f>
        <v>0</v>
      </c>
      <c r="N89" s="12">
        <f>VLOOKUP(B89,[1]Sheet3!$A$3:$M$49,13,)</f>
        <v>1221.836</v>
      </c>
      <c r="O89" s="12">
        <f>VLOOKUP(B89,[1]Sheet3!$A$3:$N$49,14,)</f>
        <v>0</v>
      </c>
      <c r="P89" s="12">
        <f>VLOOKUP(B89,[1]Sheet3!$A$3:$O$49,15,)</f>
        <v>0</v>
      </c>
      <c r="Q89" s="12">
        <f>VLOOKUP(B89,[1]Sheet3!$A$3:$P$49,16,)</f>
        <v>285.62400000000002</v>
      </c>
      <c r="R89" s="12">
        <f>VLOOKUP(B89,[1]Sheet3!$A$3:$Q$49,17,)</f>
        <v>0</v>
      </c>
      <c r="S89" s="12">
        <f>VLOOKUP(B89,[1]Sheet3!$A$3:$R$49,18,)</f>
        <v>95.207999999999998</v>
      </c>
      <c r="T89" s="12">
        <f>VLOOKUP(B89,[1]Sheet3!$A$3:$S$49,19,)</f>
        <v>0</v>
      </c>
      <c r="U89" s="12">
        <f>VLOOKUP(B89,[1]Sheet3!$A$3:$T$49,20,)</f>
        <v>23.802</v>
      </c>
      <c r="V89" s="12">
        <f>VLOOKUP(B89,[1]Sheet3!$A$3:$U$49,21,)</f>
        <v>753.73</v>
      </c>
      <c r="W89" s="12">
        <f>SUM(M89:V89)</f>
        <v>2380.1999999999998</v>
      </c>
      <c r="X89" s="13">
        <f>W89+L89</f>
        <v>3129.0459999999998</v>
      </c>
    </row>
    <row r="90" spans="1:24" x14ac:dyDescent="0.2">
      <c r="A90" s="2">
        <v>41</v>
      </c>
      <c r="B90" s="3" t="s">
        <v>100</v>
      </c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2"/>
      <c r="X90" s="2"/>
    </row>
    <row r="91" spans="1:24" ht="28.5" x14ac:dyDescent="0.2">
      <c r="A91" s="2"/>
      <c r="B91" s="3" t="s">
        <v>101</v>
      </c>
      <c r="C91" s="12">
        <v>0</v>
      </c>
      <c r="D91" s="12">
        <v>0</v>
      </c>
      <c r="E91" s="12">
        <v>0</v>
      </c>
      <c r="F91" s="12">
        <v>0</v>
      </c>
      <c r="G91" s="12">
        <v>0</v>
      </c>
      <c r="H91" s="12">
        <v>0</v>
      </c>
      <c r="I91" s="12">
        <v>3.36</v>
      </c>
      <c r="J91" s="12">
        <v>2.1</v>
      </c>
      <c r="K91" s="12">
        <v>2.016</v>
      </c>
      <c r="L91" s="12">
        <f t="shared" si="1"/>
        <v>7.476</v>
      </c>
      <c r="M91" s="12">
        <f>VLOOKUP(B91,[1]Sheet3!$A$3:$L$49,12,)</f>
        <v>0</v>
      </c>
      <c r="N91" s="12">
        <f>VLOOKUP(B91,[1]Sheet3!$A$3:$M$49,13,)</f>
        <v>25.564</v>
      </c>
      <c r="O91" s="12">
        <f>VLOOKUP(B91,[1]Sheet3!$A$3:$N$49,14,)</f>
        <v>0</v>
      </c>
      <c r="P91" s="12">
        <f>VLOOKUP(B91,[1]Sheet3!$A$3:$O$49,15,)</f>
        <v>0</v>
      </c>
      <c r="Q91" s="12">
        <f>VLOOKUP(B91,[1]Sheet3!$A$3:$P$49,16,)</f>
        <v>5.976</v>
      </c>
      <c r="R91" s="12">
        <f>VLOOKUP(B91,[1]Sheet3!$A$3:$Q$49,17,)</f>
        <v>0</v>
      </c>
      <c r="S91" s="12">
        <f>VLOOKUP(B91,[1]Sheet3!$A$3:$R$49,18,)</f>
        <v>1.992</v>
      </c>
      <c r="T91" s="12">
        <f>VLOOKUP(B91,[1]Sheet3!$A$3:$S$49,19,)</f>
        <v>0</v>
      </c>
      <c r="U91" s="12">
        <f>VLOOKUP(B91,[1]Sheet3!$A$3:$T$49,20,)</f>
        <v>0.498</v>
      </c>
      <c r="V91" s="12">
        <f>VLOOKUP(B91,[1]Sheet3!$A$3:$U$49,21,)</f>
        <v>15.77</v>
      </c>
      <c r="W91" s="12">
        <f>SUM(M91:V91)</f>
        <v>49.8</v>
      </c>
      <c r="X91" s="13">
        <f>W91+L91</f>
        <v>57.275999999999996</v>
      </c>
    </row>
    <row r="92" spans="1:24" x14ac:dyDescent="0.2">
      <c r="A92" s="2">
        <v>42</v>
      </c>
      <c r="B92" s="3" t="s">
        <v>102</v>
      </c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2"/>
      <c r="X92" s="2"/>
    </row>
    <row r="93" spans="1:24" x14ac:dyDescent="0.2">
      <c r="A93" s="2"/>
      <c r="B93" s="3" t="s">
        <v>103</v>
      </c>
      <c r="C93" s="12">
        <v>0</v>
      </c>
      <c r="D93" s="12">
        <v>0</v>
      </c>
      <c r="E93" s="12">
        <v>0</v>
      </c>
      <c r="F93" s="12">
        <v>1212.8800000000001</v>
      </c>
      <c r="G93" s="12">
        <v>758.05</v>
      </c>
      <c r="H93" s="12">
        <v>727.72799999999995</v>
      </c>
      <c r="I93" s="12">
        <v>0</v>
      </c>
      <c r="J93" s="12">
        <v>0</v>
      </c>
      <c r="K93" s="12">
        <v>0</v>
      </c>
      <c r="L93" s="12">
        <f t="shared" si="1"/>
        <v>2698.6579999999999</v>
      </c>
      <c r="M93" s="12">
        <f>VLOOKUP(B93,[1]Sheet3!$A$3:$L$49,12,)</f>
        <v>0</v>
      </c>
      <c r="N93" s="12">
        <f>VLOOKUP(B93,[1]Sheet3!$A$3:$M$49,13,)</f>
        <v>3190.88</v>
      </c>
      <c r="O93" s="12">
        <f>VLOOKUP(B93,[1]Sheet3!$A$3:$N$49,14,)</f>
        <v>0</v>
      </c>
      <c r="P93" s="12">
        <f>VLOOKUP(B93,[1]Sheet3!$A$3:$O$49,15,)</f>
        <v>0</v>
      </c>
      <c r="Q93" s="12">
        <f>VLOOKUP(B93,[1]Sheet3!$A$3:$P$49,16,)</f>
        <v>745.92</v>
      </c>
      <c r="R93" s="12">
        <f>VLOOKUP(B93,[1]Sheet3!$A$3:$Q$49,17,)</f>
        <v>0</v>
      </c>
      <c r="S93" s="12">
        <f>VLOOKUP(B93,[1]Sheet3!$A$3:$R$49,18,)</f>
        <v>248.64</v>
      </c>
      <c r="T93" s="12">
        <f>VLOOKUP(B93,[1]Sheet3!$A$3:$S$49,19,)</f>
        <v>0</v>
      </c>
      <c r="U93" s="12">
        <f>VLOOKUP(B93,[1]Sheet3!$A$3:$T$49,20,)</f>
        <v>62.16</v>
      </c>
      <c r="V93" s="12">
        <f>VLOOKUP(B93,[1]Sheet3!$A$3:$U$49,21,)</f>
        <v>1968.4</v>
      </c>
      <c r="W93" s="12">
        <f>SUM(M93:V93)</f>
        <v>6216</v>
      </c>
      <c r="X93" s="13">
        <f>W93+L93</f>
        <v>8914.6579999999994</v>
      </c>
    </row>
    <row r="94" spans="1:24" x14ac:dyDescent="0.2">
      <c r="A94" s="2">
        <v>43</v>
      </c>
      <c r="B94" s="3" t="s">
        <v>104</v>
      </c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2"/>
      <c r="X94" s="2"/>
    </row>
    <row r="95" spans="1:24" x14ac:dyDescent="0.2">
      <c r="A95" s="2"/>
      <c r="B95" s="3" t="s">
        <v>105</v>
      </c>
      <c r="C95" s="12">
        <v>0</v>
      </c>
      <c r="D95" s="12">
        <v>0</v>
      </c>
      <c r="E95" s="12">
        <v>0</v>
      </c>
      <c r="F95" s="12">
        <v>1467.2</v>
      </c>
      <c r="G95" s="12">
        <v>917</v>
      </c>
      <c r="H95" s="12">
        <v>880.32</v>
      </c>
      <c r="I95" s="12">
        <v>0</v>
      </c>
      <c r="J95" s="12">
        <v>0</v>
      </c>
      <c r="K95" s="12">
        <v>0</v>
      </c>
      <c r="L95" s="12">
        <f t="shared" si="1"/>
        <v>3264.52</v>
      </c>
      <c r="M95" s="12">
        <f>VLOOKUP(B95,[1]Sheet3!$A$3:$L$49,12,)</f>
        <v>0</v>
      </c>
      <c r="N95" s="12">
        <f>VLOOKUP(B95,[1]Sheet3!$A$3:$M$49,13,)</f>
        <v>4024.328</v>
      </c>
      <c r="O95" s="12">
        <f>VLOOKUP(B95,[1]Sheet3!$A$3:$N$49,14,)</f>
        <v>0</v>
      </c>
      <c r="P95" s="12">
        <f>VLOOKUP(B95,[1]Sheet3!$A$3:$O$49,15,)</f>
        <v>0</v>
      </c>
      <c r="Q95" s="12">
        <f>VLOOKUP(B95,[1]Sheet3!$A$3:$P$49,16,)</f>
        <v>940.75199999999995</v>
      </c>
      <c r="R95" s="12">
        <f>VLOOKUP(B95,[1]Sheet3!$A$3:$Q$49,17,)</f>
        <v>0</v>
      </c>
      <c r="S95" s="12">
        <f>VLOOKUP(B95,[1]Sheet3!$A$3:$R$49,18,)</f>
        <v>313.584</v>
      </c>
      <c r="T95" s="12">
        <f>VLOOKUP(B95,[1]Sheet3!$A$3:$S$49,19,)</f>
        <v>0</v>
      </c>
      <c r="U95" s="12">
        <f>VLOOKUP(B95,[1]Sheet3!$A$3:$T$49,20,)</f>
        <v>78.396000000000001</v>
      </c>
      <c r="V95" s="12">
        <f>VLOOKUP(B95,[1]Sheet3!$A$3:$U$49,21,)</f>
        <v>2482.54</v>
      </c>
      <c r="W95" s="12">
        <f>SUM(M95:V95)</f>
        <v>7839.5999999999995</v>
      </c>
      <c r="X95" s="13">
        <f>W95+L95</f>
        <v>11104.119999999999</v>
      </c>
    </row>
    <row r="96" spans="1:24" ht="28.5" x14ac:dyDescent="0.2">
      <c r="A96" s="2">
        <v>44</v>
      </c>
      <c r="B96" s="3" t="s">
        <v>106</v>
      </c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2"/>
      <c r="X96" s="2"/>
    </row>
    <row r="97" spans="1:25" x14ac:dyDescent="0.2">
      <c r="A97" s="2"/>
      <c r="B97" s="3" t="s">
        <v>107</v>
      </c>
      <c r="C97" s="12">
        <v>0</v>
      </c>
      <c r="D97" s="12">
        <v>0</v>
      </c>
      <c r="E97" s="12">
        <v>0</v>
      </c>
      <c r="F97" s="12">
        <v>0</v>
      </c>
      <c r="G97" s="12">
        <v>0</v>
      </c>
      <c r="H97" s="12">
        <v>0</v>
      </c>
      <c r="I97" s="12">
        <v>381.12</v>
      </c>
      <c r="J97" s="12">
        <v>238.2</v>
      </c>
      <c r="K97" s="12">
        <v>228.672</v>
      </c>
      <c r="L97" s="12">
        <f t="shared" si="1"/>
        <v>847.99199999999996</v>
      </c>
      <c r="M97" s="12">
        <f>VLOOKUP(B97,[1]Sheet3!$A$3:$L$49,12,)</f>
        <v>0</v>
      </c>
      <c r="N97" s="12">
        <f>VLOOKUP(B97,[1]Sheet3!$A$3:$M$49,13,)</f>
        <v>2094.7080000000001</v>
      </c>
      <c r="O97" s="12">
        <f>VLOOKUP(B97,[1]Sheet3!$A$3:$N$49,14,)</f>
        <v>0</v>
      </c>
      <c r="P97" s="12">
        <f>VLOOKUP(B97,[1]Sheet3!$A$3:$O$49,15,)</f>
        <v>0</v>
      </c>
      <c r="Q97" s="12">
        <f>VLOOKUP(B97,[1]Sheet3!$A$3:$P$49,16,)</f>
        <v>489.67200000000003</v>
      </c>
      <c r="R97" s="12">
        <f>VLOOKUP(B97,[1]Sheet3!$A$3:$Q$49,17,)</f>
        <v>0</v>
      </c>
      <c r="S97" s="12">
        <f>VLOOKUP(B97,[1]Sheet3!$A$3:$R$49,18,)</f>
        <v>163.22399999999999</v>
      </c>
      <c r="T97" s="12">
        <f>VLOOKUP(B97,[1]Sheet3!$A$3:$S$49,19,)</f>
        <v>0</v>
      </c>
      <c r="U97" s="12">
        <f>VLOOKUP(B97,[1]Sheet3!$A$3:$T$49,20,)</f>
        <v>40.805999999999997</v>
      </c>
      <c r="V97" s="12">
        <f>VLOOKUP(B97,[1]Sheet3!$A$3:$U$49,21,)</f>
        <v>1292.19</v>
      </c>
      <c r="W97" s="12">
        <f>SUM(M97:V97)</f>
        <v>4080.6000000000004</v>
      </c>
      <c r="X97" s="13">
        <f>W97+L97</f>
        <v>4928.5920000000006</v>
      </c>
    </row>
    <row r="98" spans="1:25" x14ac:dyDescent="0.2">
      <c r="A98" s="2">
        <v>45</v>
      </c>
      <c r="B98" s="3" t="s">
        <v>108</v>
      </c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2"/>
      <c r="X98" s="2"/>
    </row>
    <row r="99" spans="1:25" x14ac:dyDescent="0.2">
      <c r="A99" s="2"/>
      <c r="B99" s="3" t="s">
        <v>109</v>
      </c>
      <c r="C99" s="12">
        <v>0</v>
      </c>
      <c r="D99" s="12">
        <v>0</v>
      </c>
      <c r="E99" s="12">
        <v>0</v>
      </c>
      <c r="F99" s="12">
        <v>612.96</v>
      </c>
      <c r="G99" s="12">
        <v>383.1</v>
      </c>
      <c r="H99" s="12">
        <v>367.77600000000001</v>
      </c>
      <c r="I99" s="12">
        <v>0</v>
      </c>
      <c r="J99" s="12">
        <v>0</v>
      </c>
      <c r="K99" s="12">
        <v>0</v>
      </c>
      <c r="L99" s="12">
        <f t="shared" si="1"/>
        <v>1363.836</v>
      </c>
      <c r="M99" s="12">
        <f>VLOOKUP(B99,[1]Sheet3!$A$3:$L$49,12,)</f>
        <v>0</v>
      </c>
      <c r="N99" s="12">
        <f>VLOOKUP(B99,[1]Sheet3!$A$3:$M$49,13,)</f>
        <v>2201.8919999999998</v>
      </c>
      <c r="O99" s="12">
        <f>VLOOKUP(B99,[1]Sheet3!$A$3:$N$49,14,)</f>
        <v>0</v>
      </c>
      <c r="P99" s="12">
        <f>VLOOKUP(B99,[1]Sheet3!$A$3:$O$49,15,)</f>
        <v>0</v>
      </c>
      <c r="Q99" s="12">
        <f>VLOOKUP(B99,[1]Sheet3!$A$3:$P$49,16,)</f>
        <v>514.72799999999995</v>
      </c>
      <c r="R99" s="12">
        <f>VLOOKUP(B99,[1]Sheet3!$A$3:$Q$49,17,)</f>
        <v>0</v>
      </c>
      <c r="S99" s="12">
        <f>VLOOKUP(B99,[1]Sheet3!$A$3:$R$49,18,)</f>
        <v>171.57599999999999</v>
      </c>
      <c r="T99" s="12">
        <f>VLOOKUP(B99,[1]Sheet3!$A$3:$S$49,19,)</f>
        <v>0</v>
      </c>
      <c r="U99" s="12">
        <f>VLOOKUP(B99,[1]Sheet3!$A$3:$T$49,20,)</f>
        <v>42.893999999999998</v>
      </c>
      <c r="V99" s="12">
        <f>VLOOKUP(B99,[1]Sheet3!$A$3:$U$49,21,)</f>
        <v>1358.31</v>
      </c>
      <c r="W99" s="12">
        <f>SUM(M99:V99)</f>
        <v>4289.3999999999996</v>
      </c>
      <c r="X99" s="13">
        <f>W99+L99</f>
        <v>5653.2359999999999</v>
      </c>
    </row>
    <row r="100" spans="1:25" x14ac:dyDescent="0.2">
      <c r="A100" s="2">
        <v>46</v>
      </c>
      <c r="B100" s="3" t="s">
        <v>110</v>
      </c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2"/>
      <c r="X100" s="2"/>
    </row>
    <row r="101" spans="1:25" x14ac:dyDescent="0.2">
      <c r="A101" s="2"/>
      <c r="B101" s="3" t="s">
        <v>111</v>
      </c>
      <c r="C101" s="12">
        <v>0</v>
      </c>
      <c r="D101" s="12">
        <v>0</v>
      </c>
      <c r="E101" s="12">
        <v>0</v>
      </c>
      <c r="F101" s="12">
        <v>0</v>
      </c>
      <c r="G101" s="12">
        <v>0</v>
      </c>
      <c r="H101" s="12">
        <v>0</v>
      </c>
      <c r="I101" s="12">
        <v>324.39999999999998</v>
      </c>
      <c r="J101" s="12">
        <v>202.75</v>
      </c>
      <c r="K101" s="12">
        <v>194.64</v>
      </c>
      <c r="L101" s="12">
        <f t="shared" si="1"/>
        <v>721.79</v>
      </c>
      <c r="M101" s="12">
        <f>VLOOKUP(B101,[1]Sheet3!$A$3:$L$49,12,)</f>
        <v>0</v>
      </c>
      <c r="N101" s="12">
        <f>VLOOKUP(B101,[1]Sheet3!$A$3:$M$49,13,)</f>
        <v>2318.3159999999998</v>
      </c>
      <c r="O101" s="12">
        <f>VLOOKUP(B101,[1]Sheet3!$A$3:$N$49,14,)</f>
        <v>0</v>
      </c>
      <c r="P101" s="12">
        <f>VLOOKUP(B101,[1]Sheet3!$A$3:$O$49,15,)</f>
        <v>0</v>
      </c>
      <c r="Q101" s="12">
        <f>VLOOKUP(B101,[1]Sheet3!$A$3:$P$49,16,)</f>
        <v>541.94399999999996</v>
      </c>
      <c r="R101" s="12">
        <f>VLOOKUP(B101,[1]Sheet3!$A$3:$Q$49,17,)</f>
        <v>0</v>
      </c>
      <c r="S101" s="12">
        <f>VLOOKUP(B101,[1]Sheet3!$A$3:$R$49,18,)</f>
        <v>180.648</v>
      </c>
      <c r="T101" s="12">
        <f>VLOOKUP(B101,[1]Sheet3!$A$3:$S$49,19,)</f>
        <v>0</v>
      </c>
      <c r="U101" s="12">
        <f>VLOOKUP(B101,[1]Sheet3!$A$3:$T$49,20,)</f>
        <v>45.161999999999999</v>
      </c>
      <c r="V101" s="12">
        <f>VLOOKUP(B101,[1]Sheet3!$A$3:$U$49,21,)</f>
        <v>1430.13</v>
      </c>
      <c r="W101" s="12">
        <f>SUM(M101:V101)</f>
        <v>4516.2</v>
      </c>
      <c r="X101" s="13">
        <f>W101+L101</f>
        <v>5237.99</v>
      </c>
    </row>
    <row r="102" spans="1:25" x14ac:dyDescent="0.2">
      <c r="A102" s="2" t="s">
        <v>112</v>
      </c>
      <c r="B102" s="8" t="s">
        <v>113</v>
      </c>
      <c r="C102" s="9"/>
      <c r="D102" s="9"/>
      <c r="E102" s="9"/>
      <c r="F102" s="9"/>
      <c r="G102" s="9"/>
      <c r="H102" s="9"/>
      <c r="I102" s="9"/>
      <c r="J102" s="9"/>
      <c r="K102" s="9"/>
      <c r="L102" s="12">
        <f t="shared" si="1"/>
        <v>0</v>
      </c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10"/>
    </row>
    <row r="103" spans="1:25" x14ac:dyDescent="0.2">
      <c r="A103" s="2"/>
      <c r="B103" s="8" t="s">
        <v>114</v>
      </c>
      <c r="C103" s="9">
        <f>SUM(C10:C102)</f>
        <v>5850.4000000000005</v>
      </c>
      <c r="D103" s="9">
        <f t="shared" ref="D103:K103" si="2">SUM(D10:D102)</f>
        <v>3656.5</v>
      </c>
      <c r="E103" s="9">
        <f t="shared" si="2"/>
        <v>3510.2400000000002</v>
      </c>
      <c r="F103" s="9">
        <f t="shared" si="2"/>
        <v>15987.2</v>
      </c>
      <c r="G103" s="9">
        <f t="shared" si="2"/>
        <v>9992</v>
      </c>
      <c r="H103" s="9">
        <f t="shared" si="2"/>
        <v>9592.3199999999979</v>
      </c>
      <c r="I103" s="9">
        <f t="shared" si="2"/>
        <v>18162.400000000001</v>
      </c>
      <c r="J103" s="9">
        <f t="shared" si="2"/>
        <v>11351.499999999998</v>
      </c>
      <c r="K103" s="9">
        <f t="shared" si="2"/>
        <v>10897.44</v>
      </c>
      <c r="L103" s="9">
        <f t="shared" si="1"/>
        <v>89000</v>
      </c>
      <c r="M103" s="9">
        <f t="shared" ref="M103" si="3">SUM(M10:M102)</f>
        <v>58267.44</v>
      </c>
      <c r="N103" s="9">
        <f t="shared" ref="N103" si="4">SUM(N10:N102)</f>
        <v>95732.559999999983</v>
      </c>
      <c r="O103" s="9">
        <f t="shared" ref="O103" si="5">SUM(O10:O102)</f>
        <v>13620.96</v>
      </c>
      <c r="P103" s="9">
        <f t="shared" ref="P103" si="6">SUM(P10:P102)</f>
        <v>4540.32</v>
      </c>
      <c r="Q103" s="9">
        <f t="shared" ref="Q103" si="7">SUM(Q10:Q102)</f>
        <v>22379.039999999997</v>
      </c>
      <c r="R103" s="9">
        <f t="shared" ref="R103" si="8">SUM(R10:R102)</f>
        <v>1135.08</v>
      </c>
      <c r="S103" s="9">
        <f t="shared" ref="S103" si="9">SUM(S10:S102)</f>
        <v>7459.6800000000021</v>
      </c>
      <c r="T103" s="9">
        <f t="shared" ref="T103" si="10">SUM(T10:T102)</f>
        <v>35944.199999999997</v>
      </c>
      <c r="U103" s="9">
        <f t="shared" ref="U103" si="11">SUM(U10:U102)</f>
        <v>1864.9200000000005</v>
      </c>
      <c r="V103" s="9">
        <f t="shared" ref="V103" si="12">SUM(V10:V102)</f>
        <v>59055.80000000001</v>
      </c>
      <c r="W103" s="13">
        <f>SUM(M103:V103)</f>
        <v>300000</v>
      </c>
      <c r="X103" s="13">
        <f>W103+L103</f>
        <v>389000</v>
      </c>
      <c r="Y103" s="10"/>
    </row>
  </sheetData>
  <mergeCells count="10">
    <mergeCell ref="C7:K7"/>
    <mergeCell ref="M7:V7"/>
    <mergeCell ref="C8:K8"/>
    <mergeCell ref="A1:X1"/>
    <mergeCell ref="A2:X2"/>
    <mergeCell ref="A3:X3"/>
    <mergeCell ref="A4:X4"/>
    <mergeCell ref="A5:X5"/>
    <mergeCell ref="A6:X6"/>
    <mergeCell ref="M8:V8"/>
  </mergeCells>
  <phoneticPr fontId="3" type="noConversion"/>
  <pageMargins left="0.7" right="0.7" top="0.75" bottom="0.75" header="0.3" footer="0.3"/>
  <headerFooter>
    <oddHeader>&amp;L&amp;"Calibri"&amp;10&amp;K000000 Internal&amp;1#_x000D_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82982f57-a52b-43b6-a04a-94a83366d2c3" xsi:nil="true"/>
    <_ip_UnifiedCompliancePolicyProperties xmlns="http://schemas.microsoft.com/sharepoint/v3" xsi:nil="true"/>
    <lcf76f155ced4ddcb4097134ff3c332f xmlns="6dec2435-3205-4ddc-83cb-370b3a592d14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BF7FA1B99E8B4387652C3CE916AC49" ma:contentTypeVersion="20" ma:contentTypeDescription="Create a new document." ma:contentTypeScope="" ma:versionID="0864c94b270b9a136407d4497d395559">
  <xsd:schema xmlns:xsd="http://www.w3.org/2001/XMLSchema" xmlns:xs="http://www.w3.org/2001/XMLSchema" xmlns:p="http://schemas.microsoft.com/office/2006/metadata/properties" xmlns:ns1="http://schemas.microsoft.com/sharepoint/v3" xmlns:ns2="6dec2435-3205-4ddc-83cb-370b3a592d14" xmlns:ns3="82982f57-a52b-43b6-a04a-94a83366d2c3" targetNamespace="http://schemas.microsoft.com/office/2006/metadata/properties" ma:root="true" ma:fieldsID="dc806eda787539fcbb22414b9dbde912" ns1:_="" ns2:_="" ns3:_="">
    <xsd:import namespace="http://schemas.microsoft.com/sharepoint/v3"/>
    <xsd:import namespace="6dec2435-3205-4ddc-83cb-370b3a592d14"/>
    <xsd:import namespace="82982f57-a52b-43b6-a04a-94a83366d2c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ec2435-3205-4ddc-83cb-370b3a592d1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9fc06b0-d796-4345-b928-8ab44bcf30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982f57-a52b-43b6-a04a-94a83366d2c3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521cd8e-1618-4832-a6e5-37ab6472b06c}" ma:internalName="TaxCatchAll" ma:showField="CatchAllData" ma:web="82982f57-a52b-43b6-a04a-94a83366d2c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69E5384-1389-4EB2-AA37-9270B9A139B7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82982f57-a52b-43b6-a04a-94a83366d2c3"/>
    <ds:schemaRef ds:uri="6dec2435-3205-4ddc-83cb-370b3a592d14"/>
  </ds:schemaRefs>
</ds:datastoreItem>
</file>

<file path=customXml/itemProps2.xml><?xml version="1.0" encoding="utf-8"?>
<ds:datastoreItem xmlns:ds="http://schemas.openxmlformats.org/officeDocument/2006/customXml" ds:itemID="{4F796D86-2BCD-4CA2-9867-3F5CB2CB6F0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722C081-4D3D-4732-8C74-2EBE7B7580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dec2435-3205-4ddc-83cb-370b3a592d14"/>
    <ds:schemaRef ds:uri="82982f57-a52b-43b6-a04a-94a83366d2c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5ce8a179-3f52-4303-9b62-54e17f021067}" enabled="1" method="Privileged" siteId="{8e65dc63-2925-44dc-9c02-98c3f05069ec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6B</vt:lpstr>
      <vt:lpstr>6B 2023-24</vt:lpstr>
    </vt:vector>
  </TitlesOfParts>
  <Company>TeAm DiGiT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Asad Khan</cp:lastModifiedBy>
  <dcterms:created xsi:type="dcterms:W3CDTF">2023-10-30T13:44:30Z</dcterms:created>
  <dcterms:modified xsi:type="dcterms:W3CDTF">2024-10-10T09:09:51Z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ce8a179-3f52-4303-9b62-54e17f021067_Enabled">
    <vt:lpwstr>true</vt:lpwstr>
  </property>
  <property fmtid="{D5CDD505-2E9C-101B-9397-08002B2CF9AE}" pid="3" name="MSIP_Label_5ce8a179-3f52-4303-9b62-54e17f021067_SetDate">
    <vt:lpwstr>2024-08-01T08:54:25Z</vt:lpwstr>
  </property>
  <property fmtid="{D5CDD505-2E9C-101B-9397-08002B2CF9AE}" pid="4" name="MSIP_Label_5ce8a179-3f52-4303-9b62-54e17f021067_Method">
    <vt:lpwstr>Privileged</vt:lpwstr>
  </property>
  <property fmtid="{D5CDD505-2E9C-101B-9397-08002B2CF9AE}" pid="5" name="MSIP_Label_5ce8a179-3f52-4303-9b62-54e17f021067_Name">
    <vt:lpwstr>Internal</vt:lpwstr>
  </property>
  <property fmtid="{D5CDD505-2E9C-101B-9397-08002B2CF9AE}" pid="6" name="MSIP_Label_5ce8a179-3f52-4303-9b62-54e17f021067_SiteId">
    <vt:lpwstr>8e65dc63-2925-44dc-9c02-98c3f05069ec</vt:lpwstr>
  </property>
  <property fmtid="{D5CDD505-2E9C-101B-9397-08002B2CF9AE}" pid="7" name="MSIP_Label_5ce8a179-3f52-4303-9b62-54e17f021067_ActionId">
    <vt:lpwstr>9b4973ea-c7f0-48a0-adb1-2f6330e12fb0</vt:lpwstr>
  </property>
  <property fmtid="{D5CDD505-2E9C-101B-9397-08002B2CF9AE}" pid="8" name="MSIP_Label_5ce8a179-3f52-4303-9b62-54e17f021067_ContentBits">
    <vt:lpwstr>1</vt:lpwstr>
  </property>
  <property fmtid="{D5CDD505-2E9C-101B-9397-08002B2CF9AE}" pid="9" name="ContentTypeId">
    <vt:lpwstr>0x01010084BF7FA1B99E8B4387652C3CE916AC49</vt:lpwstr>
  </property>
</Properties>
</file>